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CF3D1E6D-DAA9-40C1-A936-619F7ADFC173}" xr6:coauthVersionLast="36" xr6:coauthVersionMax="36" xr10:uidLastSave="{00000000-0000-0000-0000-000000000000}"/>
  <bookViews>
    <workbookView xWindow="240" yWindow="0" windowWidth="2820" windowHeight="135" xr2:uid="{00000000-000D-0000-FFFF-FFFF00000000}"/>
  </bookViews>
  <sheets>
    <sheet name="Лист" sheetId="2" r:id="rId1"/>
    <sheet name="меню1-4 класс " sheetId="4" r:id="rId2"/>
    <sheet name="Лист (2)" sheetId="8" r:id="rId3"/>
    <sheet name="меню5-11 класс" sheetId="6" r:id="rId4"/>
  </sheets>
  <calcPr calcId="191029"/>
</workbook>
</file>

<file path=xl/calcChain.xml><?xml version="1.0" encoding="utf-8"?>
<calcChain xmlns="http://schemas.openxmlformats.org/spreadsheetml/2006/main">
  <c r="F240" i="6" l="1"/>
  <c r="G240" i="6"/>
  <c r="H240" i="6"/>
  <c r="I240" i="6"/>
  <c r="J240" i="6"/>
  <c r="K240" i="6"/>
  <c r="L240" i="6"/>
  <c r="M240" i="6"/>
  <c r="N240" i="6"/>
  <c r="O240" i="6"/>
  <c r="P240" i="6"/>
  <c r="E240" i="6"/>
  <c r="F247" i="6"/>
  <c r="G247" i="6"/>
  <c r="H247" i="6"/>
  <c r="I247" i="6"/>
  <c r="J247" i="6"/>
  <c r="K247" i="6"/>
  <c r="L247" i="6"/>
  <c r="M247" i="6"/>
  <c r="N247" i="6"/>
  <c r="O247" i="6"/>
  <c r="P247" i="6"/>
  <c r="E247" i="6"/>
  <c r="E227" i="6" l="1"/>
  <c r="F227" i="6"/>
  <c r="G227" i="6"/>
  <c r="H227" i="6"/>
  <c r="I227" i="6"/>
  <c r="J227" i="6"/>
  <c r="K227" i="6"/>
  <c r="L227" i="6"/>
  <c r="M227" i="6"/>
  <c r="N227" i="6"/>
  <c r="O227" i="6"/>
  <c r="P227" i="6"/>
  <c r="E206" i="6"/>
  <c r="K203" i="6"/>
  <c r="F206" i="6"/>
  <c r="G206" i="6"/>
  <c r="H206" i="6"/>
  <c r="I206" i="6"/>
  <c r="J206" i="6"/>
  <c r="K206" i="6"/>
  <c r="L206" i="6"/>
  <c r="M206" i="6"/>
  <c r="N206" i="6"/>
  <c r="O206" i="6"/>
  <c r="P206" i="6"/>
  <c r="F199" i="6"/>
  <c r="G199" i="6"/>
  <c r="H199" i="6"/>
  <c r="I199" i="6"/>
  <c r="J199" i="6"/>
  <c r="K199" i="6"/>
  <c r="L199" i="6"/>
  <c r="M199" i="6"/>
  <c r="N199" i="6"/>
  <c r="O199" i="6"/>
  <c r="P199" i="6"/>
  <c r="E199" i="6"/>
  <c r="F186" i="6"/>
  <c r="G186" i="6"/>
  <c r="H186" i="6"/>
  <c r="I186" i="6"/>
  <c r="J186" i="6"/>
  <c r="K186" i="6"/>
  <c r="L186" i="6"/>
  <c r="M186" i="6"/>
  <c r="N186" i="6"/>
  <c r="O186" i="6"/>
  <c r="P186" i="6"/>
  <c r="E186" i="6"/>
  <c r="F166" i="6"/>
  <c r="G166" i="6"/>
  <c r="H166" i="6"/>
  <c r="I166" i="6"/>
  <c r="J166" i="6"/>
  <c r="K166" i="6"/>
  <c r="L166" i="6"/>
  <c r="M166" i="6"/>
  <c r="N166" i="6"/>
  <c r="O166" i="6"/>
  <c r="P166" i="6"/>
  <c r="E166" i="6"/>
  <c r="E145" i="6"/>
  <c r="F217" i="4" l="1"/>
  <c r="G217" i="4"/>
  <c r="H217" i="4"/>
  <c r="I217" i="4"/>
  <c r="J217" i="4"/>
  <c r="K217" i="4"/>
  <c r="L217" i="4"/>
  <c r="M217" i="4"/>
  <c r="N217" i="4"/>
  <c r="O217" i="4"/>
  <c r="P217" i="4"/>
  <c r="E217" i="4"/>
  <c r="E195" i="4"/>
  <c r="K192" i="4"/>
  <c r="F195" i="4"/>
  <c r="G195" i="4"/>
  <c r="H195" i="4"/>
  <c r="I195" i="4"/>
  <c r="J195" i="4"/>
  <c r="K195" i="4"/>
  <c r="L195" i="4"/>
  <c r="M195" i="4"/>
  <c r="N195" i="4"/>
  <c r="O195" i="4"/>
  <c r="P195" i="4"/>
  <c r="F173" i="4"/>
  <c r="G173" i="4"/>
  <c r="H173" i="4"/>
  <c r="I173" i="4"/>
  <c r="J173" i="4"/>
  <c r="K173" i="4"/>
  <c r="L173" i="4"/>
  <c r="M173" i="4"/>
  <c r="N173" i="4"/>
  <c r="O173" i="4"/>
  <c r="P173" i="4"/>
  <c r="E173" i="4"/>
  <c r="E152" i="4" l="1"/>
  <c r="L126" i="4"/>
  <c r="K126" i="4"/>
  <c r="F130" i="4"/>
  <c r="G130" i="4"/>
  <c r="H130" i="4"/>
  <c r="I130" i="4"/>
  <c r="J130" i="4"/>
  <c r="K130" i="4"/>
  <c r="L130" i="4"/>
  <c r="M130" i="4"/>
  <c r="N130" i="4"/>
  <c r="O130" i="4"/>
  <c r="P130" i="4"/>
  <c r="E130" i="4"/>
  <c r="F65" i="4" l="1"/>
  <c r="G65" i="4"/>
  <c r="H65" i="4"/>
  <c r="I65" i="4"/>
  <c r="J65" i="4"/>
  <c r="K65" i="4"/>
  <c r="L65" i="4"/>
  <c r="M65" i="4"/>
  <c r="N65" i="4"/>
  <c r="O65" i="4"/>
  <c r="P65" i="4"/>
  <c r="E65" i="4"/>
  <c r="F34" i="6"/>
  <c r="G34" i="6"/>
  <c r="H34" i="6"/>
  <c r="I34" i="6"/>
  <c r="J34" i="6"/>
  <c r="K34" i="6"/>
  <c r="L34" i="6"/>
  <c r="M34" i="6"/>
  <c r="N34" i="6"/>
  <c r="O34" i="6"/>
  <c r="P34" i="6"/>
  <c r="E34" i="6"/>
  <c r="F41" i="6"/>
  <c r="G41" i="6"/>
  <c r="H41" i="6"/>
  <c r="I41" i="6"/>
  <c r="J41" i="6"/>
  <c r="K41" i="6"/>
  <c r="L41" i="6"/>
  <c r="M41" i="6"/>
  <c r="N41" i="6"/>
  <c r="O41" i="6"/>
  <c r="P41" i="6"/>
  <c r="E41" i="6"/>
  <c r="E124" i="6" l="1"/>
  <c r="F102" i="6"/>
  <c r="G102" i="6"/>
  <c r="H102" i="6"/>
  <c r="I102" i="6"/>
  <c r="J102" i="6"/>
  <c r="K102" i="6"/>
  <c r="L102" i="6"/>
  <c r="M102" i="6"/>
  <c r="N102" i="6"/>
  <c r="O102" i="6"/>
  <c r="P102" i="6"/>
  <c r="E102" i="6"/>
  <c r="F82" i="6"/>
  <c r="G82" i="6"/>
  <c r="H82" i="6"/>
  <c r="I82" i="6"/>
  <c r="J82" i="6"/>
  <c r="L82" i="6"/>
  <c r="M82" i="6"/>
  <c r="N82" i="6"/>
  <c r="O82" i="6"/>
  <c r="P82" i="6"/>
  <c r="E82" i="6"/>
  <c r="F61" i="6" l="1"/>
  <c r="G61" i="6"/>
  <c r="H61" i="6"/>
  <c r="I61" i="6"/>
  <c r="J61" i="6"/>
  <c r="K61" i="6"/>
  <c r="L61" i="6"/>
  <c r="M61" i="6"/>
  <c r="N61" i="6"/>
  <c r="O61" i="6"/>
  <c r="P61" i="6"/>
  <c r="E61" i="6"/>
  <c r="F20" i="6"/>
  <c r="G20" i="6"/>
  <c r="H20" i="6"/>
  <c r="I20" i="6"/>
  <c r="J20" i="6"/>
  <c r="K20" i="6"/>
  <c r="L20" i="6"/>
  <c r="M20" i="6"/>
  <c r="N20" i="6"/>
  <c r="O20" i="6"/>
  <c r="P20" i="6"/>
  <c r="E20" i="6"/>
  <c r="F108" i="4"/>
  <c r="G108" i="4"/>
  <c r="H108" i="4"/>
  <c r="I108" i="4"/>
  <c r="J108" i="4"/>
  <c r="K108" i="4"/>
  <c r="L108" i="4"/>
  <c r="M108" i="4"/>
  <c r="N108" i="4"/>
  <c r="O108" i="4"/>
  <c r="P108" i="4"/>
  <c r="E108" i="4"/>
  <c r="F87" i="4"/>
  <c r="G87" i="4"/>
  <c r="H87" i="4"/>
  <c r="I87" i="4"/>
  <c r="J87" i="4"/>
  <c r="L87" i="4"/>
  <c r="M87" i="4"/>
  <c r="N87" i="4"/>
  <c r="O87" i="4"/>
  <c r="P87" i="4"/>
  <c r="E87" i="4"/>
  <c r="F43" i="4" l="1"/>
  <c r="G43" i="4"/>
  <c r="H43" i="4"/>
  <c r="I43" i="4"/>
  <c r="J43" i="4"/>
  <c r="K43" i="4"/>
  <c r="L43" i="4"/>
  <c r="M43" i="4"/>
  <c r="N43" i="4"/>
  <c r="O43" i="4"/>
  <c r="P43" i="4"/>
  <c r="E43" i="4"/>
  <c r="F21" i="4"/>
  <c r="G21" i="4"/>
  <c r="H21" i="4"/>
  <c r="I21" i="4"/>
  <c r="J21" i="4"/>
  <c r="K21" i="4"/>
  <c r="L21" i="4"/>
  <c r="M21" i="4"/>
  <c r="N21" i="4"/>
  <c r="O21" i="4"/>
  <c r="P21" i="4"/>
  <c r="E21" i="4"/>
  <c r="F159" i="6" l="1"/>
  <c r="G159" i="6"/>
  <c r="H159" i="6"/>
  <c r="I159" i="6"/>
  <c r="J159" i="6"/>
  <c r="K159" i="6"/>
  <c r="L159" i="6"/>
  <c r="M159" i="6"/>
  <c r="N159" i="6"/>
  <c r="O159" i="6"/>
  <c r="P159" i="6"/>
  <c r="E159" i="6"/>
  <c r="F124" i="6" l="1"/>
  <c r="G124" i="6"/>
  <c r="H124" i="6"/>
  <c r="I124" i="6"/>
  <c r="J124" i="6"/>
  <c r="K124" i="6"/>
  <c r="L124" i="6"/>
  <c r="M124" i="6"/>
  <c r="N124" i="6"/>
  <c r="O124" i="6"/>
  <c r="P124" i="6"/>
  <c r="K78" i="6" l="1"/>
  <c r="K82" i="6" s="1"/>
  <c r="F74" i="6"/>
  <c r="G74" i="6"/>
  <c r="H74" i="6"/>
  <c r="I74" i="6"/>
  <c r="J74" i="6"/>
  <c r="K74" i="6"/>
  <c r="L74" i="6"/>
  <c r="M74" i="6"/>
  <c r="N74" i="6"/>
  <c r="O74" i="6"/>
  <c r="P74" i="6"/>
  <c r="E74" i="6"/>
  <c r="K83" i="4" l="1"/>
  <c r="K87" i="4" s="1"/>
  <c r="F220" i="6" l="1"/>
  <c r="G220" i="6"/>
  <c r="H220" i="6"/>
  <c r="I220" i="6"/>
  <c r="J220" i="6"/>
  <c r="K220" i="6"/>
  <c r="L220" i="6"/>
  <c r="M220" i="6"/>
  <c r="N220" i="6"/>
  <c r="O220" i="6"/>
  <c r="P220" i="6"/>
  <c r="E220" i="6"/>
  <c r="F179" i="6"/>
  <c r="G179" i="6"/>
  <c r="H179" i="6"/>
  <c r="I179" i="6"/>
  <c r="J179" i="6"/>
  <c r="K179" i="6"/>
  <c r="L179" i="6"/>
  <c r="M179" i="6"/>
  <c r="N179" i="6"/>
  <c r="O179" i="6"/>
  <c r="P179" i="6"/>
  <c r="E179" i="6"/>
  <c r="F118" i="6"/>
  <c r="G118" i="6"/>
  <c r="H118" i="6"/>
  <c r="I118" i="6"/>
  <c r="J118" i="6"/>
  <c r="K118" i="6"/>
  <c r="L118" i="6"/>
  <c r="M118" i="6"/>
  <c r="N118" i="6"/>
  <c r="O118" i="6"/>
  <c r="P118" i="6"/>
  <c r="E118" i="6"/>
  <c r="F95" i="6"/>
  <c r="G95" i="6"/>
  <c r="H95" i="6"/>
  <c r="I95" i="6"/>
  <c r="J95" i="6"/>
  <c r="L95" i="6"/>
  <c r="M95" i="6"/>
  <c r="N95" i="6"/>
  <c r="O95" i="6"/>
  <c r="P95" i="6"/>
  <c r="E95" i="6"/>
  <c r="F54" i="6"/>
  <c r="G54" i="6"/>
  <c r="H54" i="6"/>
  <c r="I54" i="6"/>
  <c r="J54" i="6"/>
  <c r="K54" i="6"/>
  <c r="L54" i="6"/>
  <c r="M54" i="6"/>
  <c r="N54" i="6"/>
  <c r="O54" i="6"/>
  <c r="P54" i="6"/>
  <c r="E54" i="6"/>
  <c r="F14" i="6"/>
  <c r="G14" i="6"/>
  <c r="H14" i="6"/>
  <c r="I14" i="6"/>
  <c r="J14" i="6"/>
  <c r="K14" i="6"/>
  <c r="L14" i="6"/>
  <c r="M14" i="6"/>
  <c r="N14" i="6"/>
  <c r="O14" i="6"/>
  <c r="P14" i="6"/>
  <c r="E14" i="6"/>
  <c r="F186" i="4"/>
  <c r="G186" i="4"/>
  <c r="H186" i="4"/>
  <c r="I186" i="4"/>
  <c r="J186" i="4"/>
  <c r="K186" i="4"/>
  <c r="L186" i="4"/>
  <c r="M186" i="4"/>
  <c r="N186" i="4"/>
  <c r="O186" i="4"/>
  <c r="P186" i="4"/>
  <c r="E186" i="4"/>
  <c r="K95" i="6" l="1"/>
  <c r="F100" i="4" l="1"/>
  <c r="G100" i="4"/>
  <c r="H100" i="4"/>
  <c r="I100" i="4"/>
  <c r="J100" i="4"/>
  <c r="L100" i="4"/>
  <c r="M100" i="4"/>
  <c r="N100" i="4"/>
  <c r="O100" i="4"/>
  <c r="P100" i="4"/>
  <c r="E100" i="4"/>
  <c r="F145" i="6" l="1"/>
  <c r="G145" i="6"/>
  <c r="H145" i="6"/>
  <c r="I145" i="6"/>
  <c r="J145" i="6"/>
  <c r="K145" i="6"/>
  <c r="L145" i="6"/>
  <c r="M145" i="6"/>
  <c r="N145" i="6"/>
  <c r="O145" i="6"/>
  <c r="P145" i="6"/>
  <c r="F138" i="6" l="1"/>
  <c r="G138" i="6"/>
  <c r="H138" i="6"/>
  <c r="I138" i="6"/>
  <c r="J138" i="6"/>
  <c r="K138" i="6"/>
  <c r="L138" i="6"/>
  <c r="L146" i="6" s="1"/>
  <c r="M138" i="6"/>
  <c r="N138" i="6"/>
  <c r="O138" i="6"/>
  <c r="P138" i="6"/>
  <c r="E138" i="6"/>
  <c r="F103" i="6"/>
  <c r="J103" i="6"/>
  <c r="L103" i="6"/>
  <c r="N103" i="6"/>
  <c r="P103" i="6"/>
  <c r="H62" i="6"/>
  <c r="J62" i="6"/>
  <c r="L62" i="6"/>
  <c r="N62" i="6"/>
  <c r="P62" i="6"/>
  <c r="F62" i="6"/>
  <c r="O21" i="6"/>
  <c r="H103" i="6"/>
  <c r="G21" i="6"/>
  <c r="E21" i="6"/>
  <c r="F208" i="4"/>
  <c r="G208" i="4"/>
  <c r="H208" i="4"/>
  <c r="I208" i="4"/>
  <c r="J208" i="4"/>
  <c r="K208" i="4"/>
  <c r="L208" i="4"/>
  <c r="M208" i="4"/>
  <c r="N208" i="4"/>
  <c r="O208" i="4"/>
  <c r="P208" i="4"/>
  <c r="E208" i="4"/>
  <c r="P248" i="6" l="1"/>
  <c r="N248" i="6"/>
  <c r="L248" i="6"/>
  <c r="F42" i="6"/>
  <c r="J42" i="6"/>
  <c r="H42" i="6"/>
  <c r="K248" i="6"/>
  <c r="I248" i="6"/>
  <c r="G248" i="6"/>
  <c r="F207" i="6"/>
  <c r="H207" i="6"/>
  <c r="J207" i="6"/>
  <c r="L207" i="6"/>
  <c r="N207" i="6"/>
  <c r="P207" i="6"/>
  <c r="E248" i="6"/>
  <c r="O248" i="6"/>
  <c r="M248" i="6"/>
  <c r="J248" i="6"/>
  <c r="H248" i="6"/>
  <c r="F248" i="6"/>
  <c r="P42" i="6"/>
  <c r="E207" i="6"/>
  <c r="G207" i="6"/>
  <c r="I207" i="6"/>
  <c r="K207" i="6"/>
  <c r="M207" i="6"/>
  <c r="O207" i="6"/>
  <c r="F125" i="6"/>
  <c r="H21" i="6"/>
  <c r="J21" i="6"/>
  <c r="L21" i="6"/>
  <c r="P21" i="6"/>
  <c r="G103" i="6"/>
  <c r="I103" i="6"/>
  <c r="K103" i="6"/>
  <c r="M103" i="6"/>
  <c r="O103" i="6"/>
  <c r="E103" i="6"/>
  <c r="E62" i="6"/>
  <c r="O62" i="6"/>
  <c r="M62" i="6"/>
  <c r="K62" i="6"/>
  <c r="I62" i="6"/>
  <c r="G62" i="6"/>
  <c r="N83" i="6"/>
  <c r="N125" i="6"/>
  <c r="E146" i="6"/>
  <c r="G146" i="6"/>
  <c r="I146" i="6"/>
  <c r="O42" i="6"/>
  <c r="M42" i="6"/>
  <c r="N42" i="6"/>
  <c r="F167" i="6"/>
  <c r="J167" i="6"/>
  <c r="N167" i="6"/>
  <c r="F187" i="6"/>
  <c r="J187" i="6"/>
  <c r="F83" i="6"/>
  <c r="H83" i="6"/>
  <c r="J83" i="6"/>
  <c r="J125" i="6"/>
  <c r="H146" i="6"/>
  <c r="P146" i="6"/>
  <c r="K228" i="6"/>
  <c r="L42" i="6"/>
  <c r="K21" i="6"/>
  <c r="E42" i="6"/>
  <c r="G42" i="6"/>
  <c r="I42" i="6"/>
  <c r="K42" i="6"/>
  <c r="E83" i="6"/>
  <c r="G83" i="6"/>
  <c r="I83" i="6"/>
  <c r="L83" i="6"/>
  <c r="P83" i="6"/>
  <c r="H125" i="6"/>
  <c r="L125" i="6"/>
  <c r="P125" i="6"/>
  <c r="F146" i="6"/>
  <c r="J146" i="6"/>
  <c r="H167" i="6"/>
  <c r="L167" i="6"/>
  <c r="P167" i="6"/>
  <c r="E187" i="6"/>
  <c r="G187" i="6"/>
  <c r="I187" i="6"/>
  <c r="K187" i="6"/>
  <c r="M187" i="6"/>
  <c r="O187" i="6"/>
  <c r="F228" i="6"/>
  <c r="H228" i="6"/>
  <c r="J228" i="6"/>
  <c r="L228" i="6"/>
  <c r="N228" i="6"/>
  <c r="P228" i="6"/>
  <c r="K83" i="6"/>
  <c r="M83" i="6"/>
  <c r="O83" i="6"/>
  <c r="E125" i="6"/>
  <c r="G125" i="6"/>
  <c r="I125" i="6"/>
  <c r="K125" i="6"/>
  <c r="M125" i="6"/>
  <c r="O125" i="6"/>
  <c r="N146" i="6"/>
  <c r="E167" i="6"/>
  <c r="G167" i="6"/>
  <c r="I167" i="6"/>
  <c r="K167" i="6"/>
  <c r="M167" i="6"/>
  <c r="O167" i="6"/>
  <c r="H187" i="6"/>
  <c r="E228" i="6"/>
  <c r="G228" i="6"/>
  <c r="I228" i="6"/>
  <c r="M228" i="6"/>
  <c r="O228" i="6"/>
  <c r="N21" i="6"/>
  <c r="M21" i="6"/>
  <c r="I21" i="6"/>
  <c r="F21" i="6"/>
  <c r="K146" i="6"/>
  <c r="M146" i="6"/>
  <c r="O146" i="6"/>
  <c r="L187" i="6"/>
  <c r="N187" i="6"/>
  <c r="P187" i="6"/>
  <c r="E218" i="4"/>
  <c r="P218" i="4"/>
  <c r="N218" i="4"/>
  <c r="L218" i="4"/>
  <c r="J218" i="4"/>
  <c r="H218" i="4"/>
  <c r="F218" i="4"/>
  <c r="O218" i="4"/>
  <c r="M218" i="4"/>
  <c r="K218" i="4"/>
  <c r="I218" i="4"/>
  <c r="G218" i="4"/>
  <c r="F165" i="4"/>
  <c r="F174" i="4" s="1"/>
  <c r="G165" i="4"/>
  <c r="G174" i="4" s="1"/>
  <c r="H165" i="4"/>
  <c r="H174" i="4" s="1"/>
  <c r="I165" i="4"/>
  <c r="I174" i="4" s="1"/>
  <c r="J165" i="4"/>
  <c r="J174" i="4" s="1"/>
  <c r="K165" i="4"/>
  <c r="K174" i="4" s="1"/>
  <c r="L165" i="4"/>
  <c r="L174" i="4" s="1"/>
  <c r="M165" i="4"/>
  <c r="M174" i="4" s="1"/>
  <c r="N165" i="4"/>
  <c r="N174" i="4" s="1"/>
  <c r="O165" i="4"/>
  <c r="O174" i="4" s="1"/>
  <c r="P165" i="4"/>
  <c r="P174" i="4" s="1"/>
  <c r="E165" i="4"/>
  <c r="E174" i="4" s="1"/>
  <c r="I249" i="6" l="1"/>
  <c r="I250" i="6" s="1"/>
  <c r="E249" i="6"/>
  <c r="E250" i="6" s="1"/>
  <c r="P249" i="6"/>
  <c r="P250" i="6" s="1"/>
  <c r="L249" i="6"/>
  <c r="L250" i="6" s="1"/>
  <c r="G249" i="6"/>
  <c r="G250" i="6" s="1"/>
  <c r="H249" i="6"/>
  <c r="H250" i="6" s="1"/>
  <c r="M249" i="6"/>
  <c r="M250" i="6" s="1"/>
  <c r="N249" i="6"/>
  <c r="N250" i="6" s="1"/>
  <c r="O249" i="6"/>
  <c r="O250" i="6" s="1"/>
  <c r="K249" i="6"/>
  <c r="K250" i="6" s="1"/>
  <c r="J249" i="6"/>
  <c r="J250" i="6" s="1"/>
  <c r="F249" i="6"/>
  <c r="F250" i="6" s="1"/>
  <c r="E196" i="4"/>
  <c r="O196" i="4"/>
  <c r="M196" i="4"/>
  <c r="K196" i="4"/>
  <c r="I196" i="4"/>
  <c r="G196" i="4"/>
  <c r="P196" i="4"/>
  <c r="N196" i="4"/>
  <c r="L196" i="4"/>
  <c r="J196" i="4"/>
  <c r="H196" i="4"/>
  <c r="F196" i="4"/>
  <c r="F152" i="4"/>
  <c r="G152" i="4"/>
  <c r="H152" i="4"/>
  <c r="I152" i="4"/>
  <c r="J152" i="4"/>
  <c r="K152" i="4"/>
  <c r="L152" i="4"/>
  <c r="M152" i="4"/>
  <c r="N152" i="4"/>
  <c r="O152" i="4"/>
  <c r="P152" i="4"/>
  <c r="F144" i="4"/>
  <c r="F153" i="4" s="1"/>
  <c r="G144" i="4"/>
  <c r="H144" i="4"/>
  <c r="H153" i="4" s="1"/>
  <c r="I144" i="4"/>
  <c r="J144" i="4"/>
  <c r="J153" i="4" s="1"/>
  <c r="K144" i="4"/>
  <c r="L144" i="4"/>
  <c r="M144" i="4"/>
  <c r="N144" i="4"/>
  <c r="N153" i="4" s="1"/>
  <c r="O144" i="4"/>
  <c r="P144" i="4"/>
  <c r="P153" i="4" s="1"/>
  <c r="E144" i="4"/>
  <c r="L153" i="4" l="1"/>
  <c r="E153" i="4"/>
  <c r="O153" i="4"/>
  <c r="M153" i="4"/>
  <c r="K153" i="4"/>
  <c r="I153" i="4"/>
  <c r="G153" i="4"/>
  <c r="F121" i="4"/>
  <c r="G121" i="4"/>
  <c r="H121" i="4"/>
  <c r="I121" i="4"/>
  <c r="J121" i="4"/>
  <c r="K121" i="4"/>
  <c r="L121" i="4"/>
  <c r="M121" i="4"/>
  <c r="N121" i="4"/>
  <c r="O121" i="4"/>
  <c r="P121" i="4"/>
  <c r="E121" i="4"/>
  <c r="I131" i="4" l="1"/>
  <c r="G131" i="4"/>
  <c r="O131" i="4"/>
  <c r="M131" i="4"/>
  <c r="E131" i="4"/>
  <c r="P131" i="4"/>
  <c r="N131" i="4"/>
  <c r="J131" i="4"/>
  <c r="H131" i="4"/>
  <c r="F131" i="4"/>
  <c r="E78" i="4" l="1"/>
  <c r="F78" i="4"/>
  <c r="G78" i="4"/>
  <c r="H78" i="4"/>
  <c r="I78" i="4"/>
  <c r="J78" i="4"/>
  <c r="K78" i="4"/>
  <c r="L78" i="4"/>
  <c r="M78" i="4"/>
  <c r="N78" i="4"/>
  <c r="O78" i="4"/>
  <c r="P78" i="4"/>
  <c r="E109" i="4" l="1"/>
  <c r="F109" i="4"/>
  <c r="G109" i="4"/>
  <c r="H109" i="4"/>
  <c r="I109" i="4"/>
  <c r="J109" i="4"/>
  <c r="M109" i="4"/>
  <c r="N109" i="4"/>
  <c r="O109" i="4"/>
  <c r="P109" i="4"/>
  <c r="F56" i="4"/>
  <c r="G56" i="4"/>
  <c r="H56" i="4"/>
  <c r="I56" i="4"/>
  <c r="J56" i="4"/>
  <c r="K56" i="4"/>
  <c r="L56" i="4"/>
  <c r="M56" i="4"/>
  <c r="N56" i="4"/>
  <c r="O56" i="4"/>
  <c r="P56" i="4"/>
  <c r="E56" i="4"/>
  <c r="L109" i="4" l="1"/>
  <c r="G88" i="4"/>
  <c r="I88" i="4"/>
  <c r="K88" i="4"/>
  <c r="M88" i="4"/>
  <c r="O88" i="4"/>
  <c r="E88" i="4" l="1"/>
  <c r="P88" i="4"/>
  <c r="N88" i="4"/>
  <c r="L88" i="4"/>
  <c r="J88" i="4"/>
  <c r="H88" i="4"/>
  <c r="F88" i="4"/>
  <c r="F66" i="4"/>
  <c r="G66" i="4"/>
  <c r="H66" i="4"/>
  <c r="I66" i="4"/>
  <c r="J66" i="4"/>
  <c r="K66" i="4"/>
  <c r="L66" i="4"/>
  <c r="M66" i="4"/>
  <c r="N66" i="4"/>
  <c r="O66" i="4"/>
  <c r="P66" i="4"/>
  <c r="E66" i="4"/>
  <c r="E34" i="4" l="1"/>
  <c r="F34" i="4"/>
  <c r="G34" i="4"/>
  <c r="G44" i="4" s="1"/>
  <c r="H34" i="4"/>
  <c r="I34" i="4"/>
  <c r="I44" i="4" s="1"/>
  <c r="J34" i="4"/>
  <c r="J44" i="4" s="1"/>
  <c r="K34" i="4"/>
  <c r="K44" i="4" s="1"/>
  <c r="L34" i="4"/>
  <c r="L44" i="4" s="1"/>
  <c r="M34" i="4"/>
  <c r="M44" i="4" s="1"/>
  <c r="N34" i="4"/>
  <c r="N44" i="4" s="1"/>
  <c r="O34" i="4"/>
  <c r="O44" i="4" s="1"/>
  <c r="P34" i="4"/>
  <c r="P44" i="4" s="1"/>
  <c r="F13" i="4"/>
  <c r="G13" i="4"/>
  <c r="H13" i="4"/>
  <c r="I13" i="4"/>
  <c r="J13" i="4"/>
  <c r="K13" i="4"/>
  <c r="L13" i="4"/>
  <c r="M13" i="4"/>
  <c r="N13" i="4"/>
  <c r="O13" i="4"/>
  <c r="P13" i="4"/>
  <c r="E13" i="4"/>
  <c r="H44" i="4" l="1"/>
  <c r="F44" i="4"/>
  <c r="E44" i="4"/>
  <c r="F22" i="4"/>
  <c r="F219" i="4" s="1"/>
  <c r="F220" i="4" s="1"/>
  <c r="G22" i="4"/>
  <c r="G219" i="4" s="1"/>
  <c r="G220" i="4" s="1"/>
  <c r="H22" i="4"/>
  <c r="I22" i="4"/>
  <c r="I219" i="4" s="1"/>
  <c r="I220" i="4" s="1"/>
  <c r="J22" i="4"/>
  <c r="J219" i="4" s="1"/>
  <c r="J220" i="4" s="1"/>
  <c r="K22" i="4"/>
  <c r="L22" i="4"/>
  <c r="M22" i="4"/>
  <c r="M219" i="4" s="1"/>
  <c r="M220" i="4" s="1"/>
  <c r="N22" i="4"/>
  <c r="N219" i="4" s="1"/>
  <c r="N220" i="4" s="1"/>
  <c r="O22" i="4"/>
  <c r="O219" i="4" s="1"/>
  <c r="O220" i="4" s="1"/>
  <c r="P22" i="4"/>
  <c r="P219" i="4" s="1"/>
  <c r="P220" i="4" s="1"/>
  <c r="E22" i="4"/>
  <c r="H219" i="4" l="1"/>
  <c r="H220" i="4" s="1"/>
  <c r="E219" i="4"/>
  <c r="E220" i="4" s="1"/>
  <c r="K100" i="4" l="1"/>
  <c r="K109" i="4" s="1"/>
  <c r="L131" i="4"/>
  <c r="L219" i="4" s="1"/>
  <c r="L220" i="4" s="1"/>
  <c r="K131" i="4"/>
  <c r="K219" i="4" s="1"/>
  <c r="K220" i="4" s="1"/>
</calcChain>
</file>

<file path=xl/sharedStrings.xml><?xml version="1.0" encoding="utf-8"?>
<sst xmlns="http://schemas.openxmlformats.org/spreadsheetml/2006/main" count="1031" uniqueCount="151">
  <si>
    <t>Примерное меню и пищевая ценность приготовляемых блюд</t>
  </si>
  <si>
    <t>Рацион: 1-4 класс ОВЗ</t>
  </si>
  <si>
    <t>День:</t>
  </si>
  <si>
    <t>понедельник</t>
  </si>
  <si>
    <t>Сезон:</t>
  </si>
  <si>
    <t>01.01-12.31 (Все)</t>
  </si>
  <si>
    <t>Неделя:</t>
  </si>
  <si>
    <t>1</t>
  </si>
  <si>
    <t>Возраст:</t>
  </si>
  <si>
    <t>1-4 класс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</si>
  <si>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</si>
  <si>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</si>
  <si>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</si>
  <si>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</si>
  <si>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</si>
  <si>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</si>
  <si>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</si>
  <si>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</si>
  <si>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</si>
  <si>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</si>
  <si>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</si>
  <si>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</si>
  <si>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</si>
  <si>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</si>
  <si>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</si>
  <si>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</si>
  <si>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</si>
  <si>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</si>
  <si>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3</t>
  </si>
  <si>
    <t>Завтрак</t>
  </si>
  <si>
    <t>Сыр твердый</t>
  </si>
  <si>
    <t>200/10</t>
  </si>
  <si>
    <t xml:space="preserve">Кофейный напиток </t>
  </si>
  <si>
    <t>Хлеб крестьянский с вит.-мин. премиксом "Валетек"</t>
  </si>
  <si>
    <t>Итого за Завтрак</t>
  </si>
  <si>
    <t>Обед</t>
  </si>
  <si>
    <t>Огурец свежий</t>
  </si>
  <si>
    <t>0,05</t>
  </si>
  <si>
    <t>Макаронные изделия отварные</t>
  </si>
  <si>
    <t>0,06</t>
  </si>
  <si>
    <t>Итого за Обед</t>
  </si>
  <si>
    <t>Итого за день</t>
  </si>
  <si>
    <t>Примерное меню и пищевая ценность приготовляемых блюд (лист 2)</t>
  </si>
  <si>
    <t>вторник</t>
  </si>
  <si>
    <t>Масло сливочное</t>
  </si>
  <si>
    <t>Компот из смеси сухофруктов</t>
  </si>
  <si>
    <t>Примерное меню и пищевая ценность приготовляемых блюд (лист 3)</t>
  </si>
  <si>
    <t>среда</t>
  </si>
  <si>
    <t>Чай с сахаром</t>
  </si>
  <si>
    <t>Греча рассыпчатая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</si>
  <si>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</si>
  <si>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</si>
  <si>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</si>
  <si>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</si>
  <si>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</si>
  <si>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суббота</t>
  </si>
  <si>
    <t>Каша пшенная  молочная с маслом</t>
  </si>
  <si>
    <t>2,94</t>
  </si>
  <si>
    <t>148</t>
  </si>
  <si>
    <t>5,87</t>
  </si>
  <si>
    <t>13,95</t>
  </si>
  <si>
    <t>120,61</t>
  </si>
  <si>
    <t>2,26</t>
  </si>
  <si>
    <t>18,46</t>
  </si>
  <si>
    <t>43,17</t>
  </si>
  <si>
    <t>14,18</t>
  </si>
  <si>
    <t>0,7</t>
  </si>
  <si>
    <t>Напиток из шиповника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</si>
  <si>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</si>
  <si>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</si>
  <si>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</si>
  <si>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Пюре картофельное</t>
  </si>
  <si>
    <t>Примерное меню и пищевая ценность приготовляемых блюд (лист 10)</t>
  </si>
  <si>
    <t>Печень по-строгановски</t>
  </si>
  <si>
    <t>75/50</t>
  </si>
  <si>
    <t>Примерное меню и пищевая ценность приготовляемых блюд (лист 11)</t>
  </si>
  <si>
    <t>Примерное меню и пищевая ценность приготовляемых блюд (лист 12)</t>
  </si>
  <si>
    <t>Итого за период</t>
  </si>
  <si>
    <t>Среднее значение за период</t>
  </si>
  <si>
    <t>Составил</t>
  </si>
  <si>
    <t>Утвердил</t>
  </si>
  <si>
    <t xml:space="preserve">__________________ </t>
  </si>
  <si>
    <t>М.П.</t>
  </si>
  <si>
    <t>УТВЕРЖДАЮ:</t>
  </si>
  <si>
    <t>СОГЛАСОВАНО:</t>
  </si>
  <si>
    <t>Индивидуальный предприниматель</t>
  </si>
  <si>
    <t xml:space="preserve">__________________  Ю.Н. Белякова </t>
  </si>
  <si>
    <t>Директор МБОУ "СОШ № 10"</t>
  </si>
  <si>
    <t>________________ А.Л. Бессонова</t>
  </si>
  <si>
    <t>250/13</t>
  </si>
  <si>
    <t>Плов из  курицы</t>
  </si>
  <si>
    <t>Чай с сахаром с лимоном</t>
  </si>
  <si>
    <t>200/15/7</t>
  </si>
  <si>
    <t>180/10</t>
  </si>
  <si>
    <t>250/13/10</t>
  </si>
  <si>
    <t>Котлета из говядины</t>
  </si>
  <si>
    <t>200/15</t>
  </si>
  <si>
    <t>Икра из кабачков</t>
  </si>
  <si>
    <t>Каша пшеничная  молочная с маслом</t>
  </si>
  <si>
    <t>Рыба (минтай) запеченная в омлете</t>
  </si>
  <si>
    <t>Компот из свежих яблок</t>
  </si>
  <si>
    <t>Каша "Дружба" на молоке с маслом сливочным</t>
  </si>
  <si>
    <t>Каша манная жидкая молочная с маслом</t>
  </si>
  <si>
    <t>Каша из оовсяных хлопьев "Геркулес"  молочная с маслом</t>
  </si>
  <si>
    <t>Рис отварной</t>
  </si>
  <si>
    <t>60/50</t>
  </si>
  <si>
    <t>Куриные окорочка тушенные</t>
  </si>
  <si>
    <t>Гороховое пюре</t>
  </si>
  <si>
    <t>Котлета из свинины</t>
  </si>
  <si>
    <t xml:space="preserve">Кисель </t>
  </si>
  <si>
    <t>Примерное двухнедельное меню и пищевая ценность приготавливаемых</t>
  </si>
  <si>
    <t xml:space="preserve"> блюд учащихся общеобразовательного учреждения</t>
  </si>
  <si>
    <t>Рацион: 5-11 класс ОВЗ</t>
  </si>
  <si>
    <t>5-11 класс</t>
  </si>
  <si>
    <t>250/10</t>
  </si>
  <si>
    <t>Жаркое "Петушок" из куриной грудки</t>
  </si>
  <si>
    <t xml:space="preserve">  МБОУ "СОШ № 10" для учащихся 1-4 классов</t>
  </si>
  <si>
    <t>Суп картофельный с мясными фрикадельками</t>
  </si>
  <si>
    <t>Зеленый горошек консервирован.</t>
  </si>
  <si>
    <t>Каша рисовая с маслом сливочным</t>
  </si>
  <si>
    <t>Сметанник</t>
  </si>
  <si>
    <t>Тефтели из говядины с рисом с соусом</t>
  </si>
  <si>
    <t>Рыба (горбуша) припущенная</t>
  </si>
  <si>
    <t>Рассольник "Ленинградский"   со сметаной</t>
  </si>
  <si>
    <t>Макаронные изделия запеченные с сыром</t>
  </si>
  <si>
    <t xml:space="preserve"> </t>
  </si>
  <si>
    <t>Каша пшеничная  с маслом сливочным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</si>
  <si>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</si>
  <si>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Хлеб ржаной</t>
  </si>
  <si>
    <t>Суп картофельный с лапшой с курицей</t>
  </si>
  <si>
    <t>Суп картофельный с пшеном с курицей</t>
  </si>
  <si>
    <t>Гуляш из свинины</t>
  </si>
  <si>
    <t>Кукуруза консервированная</t>
  </si>
  <si>
    <t>40/50</t>
  </si>
  <si>
    <t>160/10</t>
  </si>
  <si>
    <t>250/20</t>
  </si>
  <si>
    <t>Перловка отварная</t>
  </si>
  <si>
    <t>Борщ из свежей капусты с курицей со сметаной</t>
  </si>
  <si>
    <t>Щи из свежей капусты с курицей со сметаной</t>
  </si>
  <si>
    <t>230/10</t>
  </si>
  <si>
    <t>250/20/10</t>
  </si>
  <si>
    <t>Суп-лапша с курицей</t>
  </si>
  <si>
    <t>Суп из овощей с курицей со сметаной</t>
  </si>
  <si>
    <t>Суп картофельный с горохом с курицей</t>
  </si>
  <si>
    <t>Огурец соленый</t>
  </si>
  <si>
    <t>Каша манная молочная с маслом</t>
  </si>
  <si>
    <t>Суп картофельный с горбушей со сметаной</t>
  </si>
  <si>
    <t>Выпечка</t>
  </si>
  <si>
    <t>Приложение 2 к СанПиН 2.3/2.4 3590-20</t>
  </si>
  <si>
    <t>2022 год</t>
  </si>
  <si>
    <t xml:space="preserve">  МБОУ "СОШ № 10" для учащихся 5-11классов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</si>
</sst>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432DE5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/>
    <xf numFmtId="0" fontId="4" fillId="0" borderId="2" xfId="1" applyNumberFormat="1" applyFont="1" applyBorder="1" applyAlignment="1">
      <alignment horizontal="center" vertical="top"/>
    </xf>
    <xf numFmtId="0" fontId="7" fillId="0" borderId="0" xfId="0" applyFont="1"/>
    <xf numFmtId="2" fontId="4" fillId="0" borderId="2" xfId="1" applyNumberFormat="1" applyFont="1" applyBorder="1" applyAlignment="1">
      <alignment horizontal="center" vertical="top"/>
    </xf>
    <xf numFmtId="0" fontId="8" fillId="0" borderId="0" xfId="0" applyFont="1"/>
    <xf numFmtId="0" fontId="5" fillId="0" borderId="0" xfId="1" applyFont="1" applyAlignment="1">
      <alignment horizontal="left"/>
    </xf>
    <xf numFmtId="0" fontId="4" fillId="0" borderId="0" xfId="1" applyFont="1"/>
    <xf numFmtId="0" fontId="9" fillId="0" borderId="0" xfId="0" applyFont="1"/>
    <xf numFmtId="0" fontId="4" fillId="0" borderId="7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2" xfId="1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4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right"/>
    </xf>
    <xf numFmtId="0" fontId="4" fillId="0" borderId="0" xfId="1" applyFont="1" applyAlignment="1">
      <alignment horizontal="left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right"/>
    </xf>
    <xf numFmtId="0" fontId="4" fillId="0" borderId="0" xfId="1" applyFont="1" applyAlignment="1">
      <alignment horizontal="left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right"/>
    </xf>
    <xf numFmtId="0" fontId="4" fillId="0" borderId="0" xfId="1" applyFont="1" applyAlignment="1">
      <alignment horizontal="left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/>
    </xf>
    <xf numFmtId="0" fontId="4" fillId="0" borderId="0" xfId="1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1" applyNumberFormat="1" applyFont="1" applyAlignment="1">
      <alignment horizontal="right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/>
    </xf>
    <xf numFmtId="0" fontId="4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NumberFormat="1" applyFont="1" applyBorder="1" applyAlignment="1">
      <alignment horizontal="center" vertical="top"/>
    </xf>
    <xf numFmtId="0" fontId="4" fillId="0" borderId="0" xfId="1" applyFont="1" applyBorder="1"/>
    <xf numFmtId="0" fontId="10" fillId="0" borderId="0" xfId="1" applyFont="1"/>
    <xf numFmtId="0" fontId="7" fillId="0" borderId="0" xfId="0" applyFont="1" applyAlignment="1">
      <alignment horizontal="center"/>
    </xf>
    <xf numFmtId="0" fontId="4" fillId="0" borderId="2" xfId="1" applyNumberFormat="1" applyFont="1" applyBorder="1" applyAlignment="1">
      <alignment horizontal="left" vertical="top" wrapText="1"/>
    </xf>
    <xf numFmtId="0" fontId="4" fillId="0" borderId="7" xfId="1" applyNumberFormat="1" applyFont="1" applyBorder="1" applyAlignment="1">
      <alignment horizontal="left" vertical="top" wrapText="1"/>
    </xf>
    <xf numFmtId="0" fontId="4" fillId="0" borderId="8" xfId="1" applyNumberFormat="1" applyFont="1" applyBorder="1" applyAlignment="1">
      <alignment horizontal="left" vertical="top" wrapText="1"/>
    </xf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left" wrapText="1"/>
    </xf>
    <xf numFmtId="0" fontId="5" fillId="0" borderId="6" xfId="1" applyNumberFormat="1" applyFont="1" applyBorder="1" applyAlignment="1">
      <alignment horizontal="right"/>
    </xf>
    <xf numFmtId="0" fontId="4" fillId="0" borderId="0" xfId="1" applyFont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2" xfId="1" applyFont="1" applyBorder="1" applyAlignment="1">
      <alignment horizontal="left" inden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right"/>
    </xf>
    <xf numFmtId="0" fontId="5" fillId="0" borderId="0" xfId="1" applyNumberFormat="1" applyFont="1" applyAlignment="1">
      <alignment horizontal="left"/>
    </xf>
    <xf numFmtId="0" fontId="4" fillId="0" borderId="2" xfId="1" applyNumberFormat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8" xfId="1" applyFont="1" applyBorder="1" applyAlignment="1">
      <alignment horizontal="left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colors>
    <mruColors>
      <color rgb="FF432DE5"/>
      <color rgb="FF2791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9"/>
  <sheetViews>
    <sheetView tabSelected="1" workbookViewId="0">
      <selection activeCell="F13" sqref="F13:H13"/>
    </sheetView>
  </sheetViews>
  <sheetFormatPr defaultRowHeight="15" x14ac:dyDescent="0.25"/>
  <cols>
    <col min="1" max="1" width="11.140625" customWidth="1"/>
  </cols>
  <sheetData>
    <row r="2" spans="1:13" x14ac:dyDescent="0.25">
      <c r="A2" s="7"/>
      <c r="B2" s="7" t="s">
        <v>83</v>
      </c>
      <c r="C2" s="7"/>
      <c r="D2" s="7"/>
      <c r="E2" s="7"/>
      <c r="F2" s="7"/>
      <c r="G2" s="7"/>
      <c r="H2" s="7"/>
      <c r="I2" s="7" t="s">
        <v>84</v>
      </c>
      <c r="J2" s="7"/>
      <c r="K2" s="7"/>
      <c r="L2" s="7"/>
      <c r="M2" s="7"/>
    </row>
    <row r="3" spans="1:1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7"/>
      <c r="B4" s="7" t="s">
        <v>85</v>
      </c>
      <c r="C4" s="7"/>
      <c r="D4" s="7"/>
      <c r="E4" s="7"/>
      <c r="F4" s="7"/>
      <c r="G4" s="7"/>
      <c r="H4" s="7"/>
      <c r="I4" s="7" t="s">
        <v>87</v>
      </c>
      <c r="J4" s="7"/>
      <c r="K4" s="7"/>
      <c r="L4" s="7"/>
      <c r="M4" s="7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7"/>
      <c r="B6" s="7" t="s">
        <v>86</v>
      </c>
      <c r="C6" s="7"/>
      <c r="D6" s="7"/>
      <c r="E6" s="7"/>
      <c r="F6" s="7"/>
      <c r="G6" s="7"/>
      <c r="H6" s="7"/>
      <c r="I6" s="7" t="s">
        <v>88</v>
      </c>
      <c r="J6" s="7"/>
      <c r="K6" s="7"/>
      <c r="L6" s="7"/>
      <c r="M6" s="7"/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44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8.75" x14ac:dyDescent="0.3">
      <c r="A9" s="7"/>
      <c r="B9" s="7"/>
      <c r="C9" s="50" t="s">
        <v>110</v>
      </c>
      <c r="D9" s="50"/>
      <c r="E9" s="50"/>
      <c r="F9" s="50"/>
      <c r="G9" s="50"/>
      <c r="H9" s="50"/>
      <c r="I9" s="50"/>
      <c r="J9" s="50"/>
      <c r="K9" s="50"/>
      <c r="L9" s="50"/>
      <c r="M9" s="7"/>
    </row>
    <row r="10" spans="1:13" ht="18.75" x14ac:dyDescent="0.3">
      <c r="A10" s="7"/>
      <c r="B10" s="7"/>
      <c r="C10" s="50" t="s">
        <v>111</v>
      </c>
      <c r="D10" s="50"/>
      <c r="E10" s="50"/>
      <c r="F10" s="50"/>
      <c r="G10" s="50"/>
      <c r="H10" s="50"/>
      <c r="I10" s="50"/>
      <c r="J10" s="50"/>
      <c r="K10" s="50"/>
      <c r="L10" s="50"/>
      <c r="M10" s="7"/>
    </row>
    <row r="11" spans="1:13" ht="18.75" x14ac:dyDescent="0.3">
      <c r="A11" s="7"/>
      <c r="B11" s="7"/>
      <c r="C11" s="50" t="s">
        <v>116</v>
      </c>
      <c r="D11" s="50"/>
      <c r="E11" s="50"/>
      <c r="F11" s="50"/>
      <c r="G11" s="50"/>
      <c r="H11" s="50"/>
      <c r="I11" s="50"/>
      <c r="J11" s="50"/>
      <c r="K11" s="50"/>
      <c r="L11" s="50"/>
      <c r="M11" s="7"/>
    </row>
    <row r="12" spans="1:13" ht="18.75" x14ac:dyDescent="0.3">
      <c r="A12" s="7"/>
      <c r="B12" s="7"/>
      <c r="C12" s="5"/>
      <c r="D12" s="5"/>
      <c r="E12" s="5"/>
      <c r="F12" s="5"/>
      <c r="G12" s="5"/>
      <c r="H12" s="5"/>
      <c r="I12" s="5"/>
      <c r="J12" s="5"/>
      <c r="K12" s="5"/>
      <c r="L12" s="7"/>
      <c r="M12" s="7"/>
    </row>
    <row r="13" spans="1:13" ht="18.75" x14ac:dyDescent="0.3">
      <c r="A13" s="7"/>
      <c r="B13" s="7"/>
      <c r="C13" s="5"/>
      <c r="D13" s="5"/>
      <c r="E13" s="5"/>
      <c r="F13" s="50" t="s">
        <v>149</v>
      </c>
      <c r="G13" s="50"/>
      <c r="H13" s="50"/>
      <c r="I13" s="5"/>
      <c r="J13" s="5"/>
      <c r="K13" s="5"/>
      <c r="L13" s="7"/>
      <c r="M13" s="7"/>
    </row>
    <row r="14" spans="1:13" ht="18.75" x14ac:dyDescent="0.3">
      <c r="A14" s="7"/>
      <c r="B14" s="7"/>
      <c r="C14" s="5"/>
      <c r="D14" s="5"/>
      <c r="E14" s="5"/>
      <c r="F14" s="5"/>
      <c r="G14" s="5"/>
      <c r="H14" s="5"/>
      <c r="I14" s="5"/>
      <c r="J14" s="5"/>
      <c r="K14" s="5"/>
      <c r="L14" s="7"/>
      <c r="M14" s="7"/>
    </row>
    <row r="15" spans="1:13" ht="18.75" x14ac:dyDescent="0.3">
      <c r="A15" s="7"/>
      <c r="B15" s="7"/>
      <c r="C15" s="5"/>
      <c r="D15" s="5"/>
      <c r="E15" s="5"/>
      <c r="F15" s="5"/>
      <c r="G15" s="5"/>
      <c r="H15" s="5"/>
      <c r="I15" s="5"/>
      <c r="J15" s="5"/>
      <c r="K15" s="5"/>
      <c r="L15" s="7"/>
      <c r="M15" s="7"/>
    </row>
    <row r="16" spans="1:13" ht="18.75" x14ac:dyDescent="0.3">
      <c r="A16" s="7"/>
      <c r="B16" s="7"/>
      <c r="C16" s="5"/>
      <c r="D16" s="5"/>
      <c r="E16" s="5"/>
      <c r="F16" s="5"/>
      <c r="G16" s="5"/>
      <c r="H16" s="5"/>
      <c r="I16" s="5"/>
      <c r="J16" s="5"/>
      <c r="K16" s="5"/>
      <c r="L16" s="7"/>
      <c r="M16" s="7"/>
    </row>
    <row r="17" spans="3:10" x14ac:dyDescent="0.25">
      <c r="C17" s="2"/>
      <c r="D17" s="2"/>
      <c r="E17" s="2"/>
      <c r="F17" s="2"/>
      <c r="G17" s="2"/>
      <c r="H17" s="2"/>
      <c r="I17" s="2"/>
      <c r="J17" s="2"/>
    </row>
    <row r="18" spans="3:10" x14ac:dyDescent="0.25">
      <c r="C18" s="2"/>
      <c r="D18" s="2"/>
      <c r="E18" s="2"/>
      <c r="F18" s="2"/>
      <c r="G18" s="2"/>
      <c r="H18" s="2"/>
      <c r="I18" s="2"/>
      <c r="J18" s="2"/>
    </row>
    <row r="19" spans="3:10" x14ac:dyDescent="0.25">
      <c r="C19" s="2"/>
      <c r="D19" s="2"/>
      <c r="E19" s="2"/>
      <c r="F19" s="2"/>
      <c r="G19" s="2"/>
      <c r="H19" s="2"/>
      <c r="I19" s="2"/>
      <c r="J19" s="2"/>
    </row>
  </sheetData>
  <mergeCells count="4">
    <mergeCell ref="F13:H13"/>
    <mergeCell ref="C9:L9"/>
    <mergeCell ref="C10:L10"/>
    <mergeCell ref="C11:L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21571-FDBA-4B73-A552-A8BC0A31B138}">
  <dimension ref="A1:U224"/>
  <sheetViews>
    <sheetView topLeftCell="A199" zoomScaleNormal="100" workbookViewId="0">
      <selection activeCell="K221" sqref="K221:P221"/>
    </sheetView>
  </sheetViews>
  <sheetFormatPr defaultRowHeight="15" x14ac:dyDescent="0.25"/>
  <cols>
    <col min="2" max="2" width="17.7109375" customWidth="1"/>
    <col min="3" max="3" width="12.7109375" customWidth="1"/>
    <col min="5" max="16" width="7.7109375" customWidth="1"/>
  </cols>
  <sheetData>
    <row r="1" spans="1:16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x14ac:dyDescent="0.25">
      <c r="A4" s="8" t="s">
        <v>1</v>
      </c>
      <c r="B4" s="9"/>
      <c r="C4" s="9"/>
      <c r="D4" s="18"/>
      <c r="E4" s="17" t="s">
        <v>2</v>
      </c>
      <c r="F4" s="55" t="s">
        <v>3</v>
      </c>
      <c r="G4" s="56"/>
      <c r="H4" s="56"/>
      <c r="I4" s="57" t="s">
        <v>4</v>
      </c>
      <c r="J4" s="57"/>
      <c r="K4" s="58" t="s">
        <v>5</v>
      </c>
      <c r="L4" s="58"/>
      <c r="M4" s="58"/>
      <c r="N4" s="58"/>
      <c r="O4" s="58"/>
      <c r="P4" s="58"/>
    </row>
    <row r="5" spans="1:16" x14ac:dyDescent="0.25">
      <c r="A5" s="9"/>
      <c r="B5" s="9"/>
      <c r="C5" s="9"/>
      <c r="D5" s="59" t="s">
        <v>6</v>
      </c>
      <c r="E5" s="59"/>
      <c r="F5" s="16" t="s">
        <v>7</v>
      </c>
      <c r="G5" s="9"/>
      <c r="H5" s="18"/>
      <c r="I5" s="57" t="s">
        <v>8</v>
      </c>
      <c r="J5" s="57"/>
      <c r="K5" s="60" t="s">
        <v>9</v>
      </c>
      <c r="L5" s="60"/>
      <c r="M5" s="60"/>
      <c r="N5" s="60"/>
      <c r="O5" s="60"/>
      <c r="P5" s="60"/>
    </row>
    <row r="6" spans="1:16" x14ac:dyDescent="0.25">
      <c r="A6" s="65" t="s">
        <v>10</v>
      </c>
      <c r="B6" s="65" t="s">
        <v>11</v>
      </c>
      <c r="C6" s="65"/>
      <c r="D6" s="65" t="s">
        <v>12</v>
      </c>
      <c r="E6" s="63" t="s">
        <v>13</v>
      </c>
      <c r="F6" s="63"/>
      <c r="G6" s="63"/>
      <c r="H6" s="65" t="s">
        <v>14</v>
      </c>
      <c r="I6" s="63" t="s">
        <v>15</v>
      </c>
      <c r="J6" s="63"/>
      <c r="K6" s="63"/>
      <c r="L6" s="63"/>
      <c r="M6" s="63" t="s">
        <v>16</v>
      </c>
      <c r="N6" s="63"/>
      <c r="O6" s="63"/>
      <c r="P6" s="63"/>
    </row>
    <row r="7" spans="1:16" x14ac:dyDescent="0.25">
      <c r="A7" s="66"/>
      <c r="B7" s="67"/>
      <c r="C7" s="68"/>
      <c r="D7" s="66"/>
      <c r="E7" s="19" t="s">
        <v>17</v>
      </c>
      <c r="F7" s="19" t="s">
        <v>18</v>
      </c>
      <c r="G7" s="19" t="s">
        <v>19</v>
      </c>
      <c r="H7" s="66"/>
      <c r="I7" s="19" t="s">
        <v>20</v>
      </c>
      <c r="J7" s="19" t="s">
        <v>21</v>
      </c>
      <c r="K7" s="19" t="s">
        <v>22</v>
      </c>
      <c r="L7" s="19" t="s">
        <v>23</v>
      </c>
      <c r="M7" s="19" t="s">
        <v>24</v>
      </c>
      <c r="N7" s="19" t="s">
        <v>25</v>
      </c>
      <c r="O7" s="19" t="s">
        <v>26</v>
      </c>
      <c r="P7" s="19" t="s">
        <v>27</v>
      </c>
    </row>
    <row r="8" spans="1:16" x14ac:dyDescent="0.25">
      <c r="A8" s="20">
        <v>1</v>
      </c>
      <c r="B8" s="64">
        <v>2</v>
      </c>
      <c r="C8" s="64"/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</row>
    <row r="9" spans="1:16" x14ac:dyDescent="0.25">
      <c r="A9" s="62" t="s">
        <v>29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x14ac:dyDescent="0.25">
      <c r="A10" s="4">
        <v>262</v>
      </c>
      <c r="B10" s="51" t="s">
        <v>102</v>
      </c>
      <c r="C10" s="51"/>
      <c r="D10" s="4" t="s">
        <v>31</v>
      </c>
      <c r="E10" s="4">
        <v>5.79</v>
      </c>
      <c r="F10" s="4">
        <v>7.46</v>
      </c>
      <c r="G10" s="4">
        <v>25.94</v>
      </c>
      <c r="H10" s="4">
        <v>195.12</v>
      </c>
      <c r="I10" s="4">
        <v>0.08</v>
      </c>
      <c r="J10" s="4">
        <v>0.2</v>
      </c>
      <c r="K10" s="4">
        <v>43.72</v>
      </c>
      <c r="L10" s="4">
        <v>0.36</v>
      </c>
      <c r="M10" s="4">
        <v>157.13999999999999</v>
      </c>
      <c r="N10" s="4">
        <v>131.27000000000001</v>
      </c>
      <c r="O10" s="4">
        <v>21.34</v>
      </c>
      <c r="P10" s="4">
        <v>0.38</v>
      </c>
    </row>
    <row r="11" spans="1:16" ht="15" customHeight="1" x14ac:dyDescent="0.25">
      <c r="A11" s="4">
        <v>629</v>
      </c>
      <c r="B11" s="51" t="s">
        <v>91</v>
      </c>
      <c r="C11" s="51"/>
      <c r="D11" s="4" t="s">
        <v>92</v>
      </c>
      <c r="E11" s="4">
        <v>0.46</v>
      </c>
      <c r="F11" s="4">
        <v>0.11</v>
      </c>
      <c r="G11" s="4">
        <v>15.26</v>
      </c>
      <c r="H11" s="4">
        <v>62.23</v>
      </c>
      <c r="I11" s="6">
        <v>0</v>
      </c>
      <c r="J11" s="4">
        <v>0.02</v>
      </c>
      <c r="K11" s="6">
        <v>0</v>
      </c>
      <c r="L11" s="4">
        <v>0.01</v>
      </c>
      <c r="M11" s="4">
        <v>13.15</v>
      </c>
      <c r="N11" s="4">
        <v>18.02</v>
      </c>
      <c r="O11" s="4">
        <v>9.64</v>
      </c>
      <c r="P11" s="4">
        <v>1.73</v>
      </c>
    </row>
    <row r="12" spans="1:16" ht="27.75" customHeight="1" x14ac:dyDescent="0.25">
      <c r="A12" s="4">
        <v>1</v>
      </c>
      <c r="B12" s="51" t="s">
        <v>33</v>
      </c>
      <c r="C12" s="51"/>
      <c r="D12" s="4">
        <v>30</v>
      </c>
      <c r="E12" s="4">
        <v>1.82</v>
      </c>
      <c r="F12" s="4">
        <v>0.36</v>
      </c>
      <c r="G12" s="4">
        <v>16.059999999999999</v>
      </c>
      <c r="H12" s="4">
        <v>75.400000000000006</v>
      </c>
      <c r="I12" s="4">
        <v>0.04</v>
      </c>
      <c r="J12" s="4">
        <v>0.01</v>
      </c>
      <c r="K12" s="6">
        <v>0</v>
      </c>
      <c r="L12" s="4">
        <v>0.28999999999999998</v>
      </c>
      <c r="M12" s="4">
        <v>7.48</v>
      </c>
      <c r="N12" s="4">
        <v>34.450000000000003</v>
      </c>
      <c r="O12" s="4">
        <v>8.1300000000000008</v>
      </c>
      <c r="P12" s="4">
        <v>1.01</v>
      </c>
    </row>
    <row r="13" spans="1:16" x14ac:dyDescent="0.25">
      <c r="A13" s="61" t="s">
        <v>34</v>
      </c>
      <c r="B13" s="61"/>
      <c r="C13" s="61"/>
      <c r="D13" s="61"/>
      <c r="E13" s="4">
        <f>E10+E11+E12</f>
        <v>8.07</v>
      </c>
      <c r="F13" s="4">
        <f t="shared" ref="F13:P13" si="0">F10+F11+F12</f>
        <v>7.9300000000000006</v>
      </c>
      <c r="G13" s="4">
        <f t="shared" si="0"/>
        <v>57.260000000000005</v>
      </c>
      <c r="H13" s="4">
        <f t="shared" si="0"/>
        <v>332.75</v>
      </c>
      <c r="I13" s="4">
        <f t="shared" si="0"/>
        <v>0.12</v>
      </c>
      <c r="J13" s="4">
        <f t="shared" si="0"/>
        <v>0.23</v>
      </c>
      <c r="K13" s="4">
        <f t="shared" si="0"/>
        <v>43.72</v>
      </c>
      <c r="L13" s="4">
        <f t="shared" si="0"/>
        <v>0.65999999999999992</v>
      </c>
      <c r="M13" s="4">
        <f t="shared" si="0"/>
        <v>177.76999999999998</v>
      </c>
      <c r="N13" s="4">
        <f t="shared" si="0"/>
        <v>183.74</v>
      </c>
      <c r="O13" s="4">
        <f t="shared" si="0"/>
        <v>39.11</v>
      </c>
      <c r="P13" s="4">
        <f t="shared" si="0"/>
        <v>3.12</v>
      </c>
    </row>
    <row r="14" spans="1:16" x14ac:dyDescent="0.25">
      <c r="A14" s="62" t="s">
        <v>35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25.5" customHeight="1" x14ac:dyDescent="0.25">
      <c r="A15" s="4">
        <v>139</v>
      </c>
      <c r="B15" s="52" t="s">
        <v>129</v>
      </c>
      <c r="C15" s="53"/>
      <c r="D15" s="4" t="s">
        <v>89</v>
      </c>
      <c r="E15" s="4">
        <v>1.86</v>
      </c>
      <c r="F15" s="4">
        <v>2.81</v>
      </c>
      <c r="G15" s="4">
        <v>13.99</v>
      </c>
      <c r="H15" s="4">
        <v>88.99</v>
      </c>
      <c r="I15" s="4">
        <v>0.11</v>
      </c>
      <c r="J15" s="4">
        <v>0.06</v>
      </c>
      <c r="K15" s="4">
        <v>14.2</v>
      </c>
      <c r="L15" s="4">
        <v>0.19</v>
      </c>
      <c r="M15" s="4">
        <v>19.45</v>
      </c>
      <c r="N15" s="4">
        <v>55.68</v>
      </c>
      <c r="O15" s="4">
        <v>22.3</v>
      </c>
      <c r="P15" s="4">
        <v>0.86</v>
      </c>
    </row>
    <row r="16" spans="1:16" ht="12.75" customHeight="1" x14ac:dyDescent="0.25">
      <c r="A16" s="4">
        <v>449</v>
      </c>
      <c r="B16" s="51" t="s">
        <v>90</v>
      </c>
      <c r="C16" s="51"/>
      <c r="D16" s="4">
        <v>250</v>
      </c>
      <c r="E16" s="4">
        <v>16.3</v>
      </c>
      <c r="F16" s="4">
        <v>15.5</v>
      </c>
      <c r="G16" s="4">
        <v>41.2</v>
      </c>
      <c r="H16" s="4">
        <v>202</v>
      </c>
      <c r="I16" s="4">
        <v>21.6</v>
      </c>
      <c r="J16" s="4">
        <v>17.3</v>
      </c>
      <c r="K16" s="4">
        <v>165.5</v>
      </c>
      <c r="L16" s="4">
        <v>1.6</v>
      </c>
      <c r="M16" s="4">
        <v>34</v>
      </c>
      <c r="N16" s="4">
        <v>12.9</v>
      </c>
      <c r="O16" s="4">
        <v>4.25</v>
      </c>
      <c r="P16" s="4">
        <v>7</v>
      </c>
    </row>
    <row r="17" spans="1:21" x14ac:dyDescent="0.25">
      <c r="A17" s="4">
        <v>50</v>
      </c>
      <c r="B17" s="51" t="s">
        <v>118</v>
      </c>
      <c r="C17" s="51"/>
      <c r="D17" s="4">
        <v>10</v>
      </c>
      <c r="E17" s="4">
        <v>0.31</v>
      </c>
      <c r="F17" s="4">
        <v>0.37</v>
      </c>
      <c r="G17" s="4">
        <v>0.64</v>
      </c>
      <c r="H17" s="4">
        <v>7.2</v>
      </c>
      <c r="I17" s="4">
        <v>1.0999999999999999E-2</v>
      </c>
      <c r="J17" s="4">
        <v>0.98</v>
      </c>
      <c r="K17" s="4">
        <v>0</v>
      </c>
      <c r="L17" s="4">
        <v>5.3999999999999999E-2</v>
      </c>
      <c r="M17" s="4">
        <v>2.08</v>
      </c>
      <c r="N17" s="4">
        <v>6.2</v>
      </c>
      <c r="O17" s="4">
        <v>2.1</v>
      </c>
      <c r="P17" s="4">
        <v>7.0000000000000007E-2</v>
      </c>
    </row>
    <row r="18" spans="1:21" ht="15" customHeight="1" x14ac:dyDescent="0.25">
      <c r="A18" s="4">
        <v>1047</v>
      </c>
      <c r="B18" s="51" t="s">
        <v>67</v>
      </c>
      <c r="C18" s="51"/>
      <c r="D18" s="4">
        <v>200</v>
      </c>
      <c r="E18" s="6">
        <v>0</v>
      </c>
      <c r="F18" s="6">
        <v>0</v>
      </c>
      <c r="G18" s="6">
        <v>27.3</v>
      </c>
      <c r="H18" s="6">
        <v>128</v>
      </c>
      <c r="I18" s="4">
        <v>0.03</v>
      </c>
      <c r="J18" s="4">
        <v>240</v>
      </c>
      <c r="K18" s="4">
        <v>0</v>
      </c>
      <c r="L18" s="4">
        <v>0.1</v>
      </c>
      <c r="M18" s="4">
        <v>15.6</v>
      </c>
      <c r="N18" s="4">
        <v>16.36</v>
      </c>
      <c r="O18" s="4">
        <v>7.12</v>
      </c>
      <c r="P18" s="4">
        <v>8.3000000000000007</v>
      </c>
    </row>
    <row r="19" spans="1:21" ht="30" customHeight="1" x14ac:dyDescent="0.25">
      <c r="A19" s="4">
        <v>1</v>
      </c>
      <c r="B19" s="51" t="s">
        <v>33</v>
      </c>
      <c r="C19" s="51"/>
      <c r="D19" s="4">
        <v>30</v>
      </c>
      <c r="E19" s="4">
        <v>1.82</v>
      </c>
      <c r="F19" s="4">
        <v>0.36</v>
      </c>
      <c r="G19" s="4">
        <v>16.059999999999999</v>
      </c>
      <c r="H19" s="4">
        <v>75.400000000000006</v>
      </c>
      <c r="I19" s="4">
        <v>0.04</v>
      </c>
      <c r="J19" s="4">
        <v>0.01</v>
      </c>
      <c r="K19" s="6">
        <v>0</v>
      </c>
      <c r="L19" s="4">
        <v>0.28999999999999998</v>
      </c>
      <c r="M19" s="4">
        <v>7.48</v>
      </c>
      <c r="N19" s="4">
        <v>34.450000000000003</v>
      </c>
      <c r="O19" s="4">
        <v>8.1300000000000008</v>
      </c>
      <c r="P19" s="4">
        <v>1.01</v>
      </c>
    </row>
    <row r="20" spans="1:21" ht="15" customHeight="1" x14ac:dyDescent="0.25">
      <c r="A20" s="4">
        <v>1</v>
      </c>
      <c r="B20" s="51" t="s">
        <v>128</v>
      </c>
      <c r="C20" s="51"/>
      <c r="D20" s="4">
        <v>30</v>
      </c>
      <c r="E20" s="4">
        <v>2.46</v>
      </c>
      <c r="F20" s="4">
        <v>0.64</v>
      </c>
      <c r="G20" s="4">
        <v>14.58</v>
      </c>
      <c r="H20" s="4">
        <v>76.5</v>
      </c>
      <c r="I20" s="4">
        <v>0.14000000000000001</v>
      </c>
      <c r="J20" s="4">
        <v>0.01</v>
      </c>
      <c r="K20" s="6">
        <v>0</v>
      </c>
      <c r="L20" s="4">
        <v>0.54</v>
      </c>
      <c r="M20" s="4">
        <v>27.1</v>
      </c>
      <c r="N20" s="4">
        <v>21</v>
      </c>
      <c r="O20" s="4">
        <v>10.68</v>
      </c>
      <c r="P20" s="4">
        <v>0.9</v>
      </c>
    </row>
    <row r="21" spans="1:21" x14ac:dyDescent="0.25">
      <c r="A21" s="61" t="s">
        <v>40</v>
      </c>
      <c r="B21" s="61"/>
      <c r="C21" s="61"/>
      <c r="D21" s="61"/>
      <c r="E21" s="6">
        <f>E15+E16+E17+E18+E20+E19</f>
        <v>22.75</v>
      </c>
      <c r="F21" s="6">
        <f t="shared" ref="F21:P21" si="1">F15+F16+F17+F18+F20+F19</f>
        <v>19.68</v>
      </c>
      <c r="G21" s="6">
        <f t="shared" si="1"/>
        <v>113.77000000000001</v>
      </c>
      <c r="H21" s="6">
        <f t="shared" si="1"/>
        <v>578.09</v>
      </c>
      <c r="I21" s="6">
        <f t="shared" si="1"/>
        <v>21.931000000000001</v>
      </c>
      <c r="J21" s="6">
        <f t="shared" si="1"/>
        <v>258.35999999999996</v>
      </c>
      <c r="K21" s="6">
        <f t="shared" si="1"/>
        <v>179.7</v>
      </c>
      <c r="L21" s="6">
        <f t="shared" si="1"/>
        <v>2.774</v>
      </c>
      <c r="M21" s="6">
        <f t="shared" si="1"/>
        <v>105.71</v>
      </c>
      <c r="N21" s="6">
        <f t="shared" si="1"/>
        <v>146.59</v>
      </c>
      <c r="O21" s="6">
        <f t="shared" si="1"/>
        <v>54.580000000000005</v>
      </c>
      <c r="P21" s="6">
        <f t="shared" si="1"/>
        <v>18.14</v>
      </c>
    </row>
    <row r="22" spans="1:21" x14ac:dyDescent="0.25">
      <c r="A22" s="61" t="s">
        <v>41</v>
      </c>
      <c r="B22" s="61"/>
      <c r="C22" s="61"/>
      <c r="D22" s="61"/>
      <c r="E22" s="4">
        <f t="shared" ref="E22:P22" si="2">E13+E21</f>
        <v>30.82</v>
      </c>
      <c r="F22" s="4">
        <f t="shared" si="2"/>
        <v>27.61</v>
      </c>
      <c r="G22" s="4">
        <f t="shared" si="2"/>
        <v>171.03000000000003</v>
      </c>
      <c r="H22" s="4">
        <f t="shared" si="2"/>
        <v>910.84</v>
      </c>
      <c r="I22" s="4">
        <f t="shared" si="2"/>
        <v>22.051000000000002</v>
      </c>
      <c r="J22" s="4">
        <f t="shared" si="2"/>
        <v>258.58999999999997</v>
      </c>
      <c r="K22" s="4">
        <f t="shared" si="2"/>
        <v>223.42</v>
      </c>
      <c r="L22" s="4">
        <f t="shared" si="2"/>
        <v>3.4340000000000002</v>
      </c>
      <c r="M22" s="4">
        <f t="shared" si="2"/>
        <v>283.47999999999996</v>
      </c>
      <c r="N22" s="4">
        <f t="shared" si="2"/>
        <v>330.33000000000004</v>
      </c>
      <c r="O22" s="4">
        <f t="shared" si="2"/>
        <v>93.69</v>
      </c>
      <c r="P22" s="4">
        <f t="shared" si="2"/>
        <v>21.26</v>
      </c>
      <c r="R22" s="49"/>
      <c r="S22" s="49"/>
      <c r="T22" s="49"/>
      <c r="U22" s="49"/>
    </row>
    <row r="23" spans="1:2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69" t="s">
        <v>148</v>
      </c>
      <c r="L23" s="69"/>
      <c r="M23" s="69"/>
      <c r="N23" s="69"/>
      <c r="O23" s="69"/>
      <c r="P23" s="69"/>
    </row>
    <row r="24" spans="1:21" x14ac:dyDescent="0.25">
      <c r="A24" s="70" t="s">
        <v>42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21" x14ac:dyDescent="0.25">
      <c r="A25" s="8" t="s">
        <v>1</v>
      </c>
      <c r="B25" s="9"/>
      <c r="C25" s="9"/>
      <c r="D25" s="18"/>
      <c r="E25" s="17" t="s">
        <v>2</v>
      </c>
      <c r="F25" s="55" t="s">
        <v>43</v>
      </c>
      <c r="G25" s="56"/>
      <c r="H25" s="56"/>
      <c r="I25" s="57" t="s">
        <v>4</v>
      </c>
      <c r="J25" s="57"/>
      <c r="K25" s="58" t="s">
        <v>5</v>
      </c>
      <c r="L25" s="58"/>
      <c r="M25" s="58"/>
      <c r="N25" s="58"/>
      <c r="O25" s="58"/>
      <c r="P25" s="58"/>
    </row>
    <row r="26" spans="1:21" x14ac:dyDescent="0.25">
      <c r="A26" s="9"/>
      <c r="B26" s="9"/>
      <c r="C26" s="9"/>
      <c r="D26" s="59" t="s">
        <v>6</v>
      </c>
      <c r="E26" s="59"/>
      <c r="F26" s="16">
        <v>1</v>
      </c>
      <c r="G26" s="9"/>
      <c r="H26" s="18"/>
      <c r="I26" s="57" t="s">
        <v>8</v>
      </c>
      <c r="J26" s="57"/>
      <c r="K26" s="60" t="s">
        <v>9</v>
      </c>
      <c r="L26" s="60"/>
      <c r="M26" s="60"/>
      <c r="N26" s="60"/>
      <c r="O26" s="60"/>
      <c r="P26" s="60"/>
    </row>
    <row r="27" spans="1:21" x14ac:dyDescent="0.25">
      <c r="A27" s="65" t="s">
        <v>10</v>
      </c>
      <c r="B27" s="65" t="s">
        <v>11</v>
      </c>
      <c r="C27" s="65"/>
      <c r="D27" s="65" t="s">
        <v>12</v>
      </c>
      <c r="E27" s="63" t="s">
        <v>13</v>
      </c>
      <c r="F27" s="63"/>
      <c r="G27" s="63"/>
      <c r="H27" s="65" t="s">
        <v>14</v>
      </c>
      <c r="I27" s="63" t="s">
        <v>15</v>
      </c>
      <c r="J27" s="63"/>
      <c r="K27" s="63"/>
      <c r="L27" s="63"/>
      <c r="M27" s="63" t="s">
        <v>16</v>
      </c>
      <c r="N27" s="63"/>
      <c r="O27" s="63"/>
      <c r="P27" s="63"/>
    </row>
    <row r="28" spans="1:21" x14ac:dyDescent="0.25">
      <c r="A28" s="66"/>
      <c r="B28" s="67"/>
      <c r="C28" s="68"/>
      <c r="D28" s="66"/>
      <c r="E28" s="19" t="s">
        <v>17</v>
      </c>
      <c r="F28" s="19" t="s">
        <v>18</v>
      </c>
      <c r="G28" s="19" t="s">
        <v>19</v>
      </c>
      <c r="H28" s="66"/>
      <c r="I28" s="19" t="s">
        <v>20</v>
      </c>
      <c r="J28" s="19" t="s">
        <v>21</v>
      </c>
      <c r="K28" s="19" t="s">
        <v>22</v>
      </c>
      <c r="L28" s="19" t="s">
        <v>23</v>
      </c>
      <c r="M28" s="19" t="s">
        <v>24</v>
      </c>
      <c r="N28" s="19" t="s">
        <v>25</v>
      </c>
      <c r="O28" s="19" t="s">
        <v>26</v>
      </c>
      <c r="P28" s="19" t="s">
        <v>27</v>
      </c>
    </row>
    <row r="29" spans="1:21" x14ac:dyDescent="0.25">
      <c r="A29" s="20">
        <v>1</v>
      </c>
      <c r="B29" s="64">
        <v>2</v>
      </c>
      <c r="C29" s="64"/>
      <c r="D29" s="20">
        <v>3</v>
      </c>
      <c r="E29" s="20">
        <v>4</v>
      </c>
      <c r="F29" s="20">
        <v>5</v>
      </c>
      <c r="G29" s="20">
        <v>6</v>
      </c>
      <c r="H29" s="20">
        <v>7</v>
      </c>
      <c r="I29" s="20">
        <v>8</v>
      </c>
      <c r="J29" s="20">
        <v>9</v>
      </c>
      <c r="K29" s="20">
        <v>10</v>
      </c>
      <c r="L29" s="20">
        <v>11</v>
      </c>
      <c r="M29" s="20">
        <v>12</v>
      </c>
      <c r="N29" s="20">
        <v>13</v>
      </c>
      <c r="O29" s="20">
        <v>14</v>
      </c>
      <c r="P29" s="20">
        <v>15</v>
      </c>
    </row>
    <row r="30" spans="1:21" x14ac:dyDescent="0.25">
      <c r="A30" s="62" t="s">
        <v>29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21" ht="28.5" customHeight="1" x14ac:dyDescent="0.25">
      <c r="A31" s="4">
        <v>257</v>
      </c>
      <c r="B31" s="51" t="s">
        <v>103</v>
      </c>
      <c r="C31" s="51"/>
      <c r="D31" s="4" t="s">
        <v>134</v>
      </c>
      <c r="E31" s="4">
        <v>3.54</v>
      </c>
      <c r="F31" s="4">
        <v>10.08</v>
      </c>
      <c r="G31" s="4">
        <v>5.72</v>
      </c>
      <c r="H31" s="4">
        <v>189.08</v>
      </c>
      <c r="I31" s="4">
        <v>0.05</v>
      </c>
      <c r="J31" s="4">
        <v>0.2</v>
      </c>
      <c r="K31" s="4">
        <v>60</v>
      </c>
      <c r="L31" s="4">
        <v>0.08</v>
      </c>
      <c r="M31" s="4">
        <v>145.56</v>
      </c>
      <c r="N31" s="4">
        <v>110.08</v>
      </c>
      <c r="O31" s="4">
        <v>16.8</v>
      </c>
      <c r="P31" s="4">
        <v>0.15</v>
      </c>
    </row>
    <row r="32" spans="1:21" x14ac:dyDescent="0.25">
      <c r="A32" s="4">
        <v>1024</v>
      </c>
      <c r="B32" s="51" t="s">
        <v>32</v>
      </c>
      <c r="C32" s="51"/>
      <c r="D32" s="4">
        <v>200</v>
      </c>
      <c r="E32" s="21">
        <v>2.9</v>
      </c>
      <c r="F32" s="21">
        <v>3.2</v>
      </c>
      <c r="G32" s="21">
        <v>4.7</v>
      </c>
      <c r="H32" s="12">
        <v>236.96</v>
      </c>
      <c r="I32" s="4">
        <v>0.04</v>
      </c>
      <c r="J32" s="4">
        <v>0.15</v>
      </c>
      <c r="K32" s="4">
        <v>20</v>
      </c>
      <c r="L32" s="4">
        <v>0</v>
      </c>
      <c r="M32" s="4">
        <v>120.28</v>
      </c>
      <c r="N32" s="4">
        <v>90</v>
      </c>
      <c r="O32" s="4">
        <v>14</v>
      </c>
      <c r="P32" s="4">
        <v>0.13</v>
      </c>
    </row>
    <row r="33" spans="1:16" ht="29.25" customHeight="1" x14ac:dyDescent="0.25">
      <c r="A33" s="4">
        <v>1</v>
      </c>
      <c r="B33" s="51" t="s">
        <v>33</v>
      </c>
      <c r="C33" s="51"/>
      <c r="D33" s="4">
        <v>30</v>
      </c>
      <c r="E33" s="4">
        <v>1.82</v>
      </c>
      <c r="F33" s="4">
        <v>0.36</v>
      </c>
      <c r="G33" s="4">
        <v>16.059999999999999</v>
      </c>
      <c r="H33" s="4">
        <v>75.400000000000006</v>
      </c>
      <c r="I33" s="4">
        <v>0.04</v>
      </c>
      <c r="J33" s="4">
        <v>0.01</v>
      </c>
      <c r="K33" s="6">
        <v>0</v>
      </c>
      <c r="L33" s="4">
        <v>0.28999999999999998</v>
      </c>
      <c r="M33" s="4">
        <v>7.48</v>
      </c>
      <c r="N33" s="4">
        <v>34.450000000000003</v>
      </c>
      <c r="O33" s="4">
        <v>8.1300000000000008</v>
      </c>
      <c r="P33" s="4">
        <v>1.01</v>
      </c>
    </row>
    <row r="34" spans="1:16" x14ac:dyDescent="0.25">
      <c r="A34" s="61" t="s">
        <v>34</v>
      </c>
      <c r="B34" s="61"/>
      <c r="C34" s="61"/>
      <c r="D34" s="61"/>
      <c r="E34" s="4">
        <f>E31+E32+E33</f>
        <v>8.26</v>
      </c>
      <c r="F34" s="4">
        <f t="shared" ref="F34:P34" si="3">F31+F32+F33</f>
        <v>13.64</v>
      </c>
      <c r="G34" s="4">
        <f t="shared" si="3"/>
        <v>26.479999999999997</v>
      </c>
      <c r="H34" s="4">
        <f t="shared" si="3"/>
        <v>501.44000000000005</v>
      </c>
      <c r="I34" s="4">
        <f t="shared" si="3"/>
        <v>0.13</v>
      </c>
      <c r="J34" s="4">
        <f t="shared" si="3"/>
        <v>0.36</v>
      </c>
      <c r="K34" s="4">
        <f t="shared" si="3"/>
        <v>80</v>
      </c>
      <c r="L34" s="4">
        <f t="shared" si="3"/>
        <v>0.37</v>
      </c>
      <c r="M34" s="4">
        <f t="shared" si="3"/>
        <v>273.32000000000005</v>
      </c>
      <c r="N34" s="4">
        <f t="shared" si="3"/>
        <v>234.52999999999997</v>
      </c>
      <c r="O34" s="4">
        <f t="shared" si="3"/>
        <v>38.93</v>
      </c>
      <c r="P34" s="4">
        <f t="shared" si="3"/>
        <v>1.29</v>
      </c>
    </row>
    <row r="35" spans="1:16" x14ac:dyDescent="0.25">
      <c r="A35" s="62" t="s">
        <v>35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25.5" customHeight="1" x14ac:dyDescent="0.25">
      <c r="A36" s="4">
        <v>120</v>
      </c>
      <c r="B36" s="51" t="s">
        <v>138</v>
      </c>
      <c r="C36" s="51"/>
      <c r="D36" s="4" t="s">
        <v>94</v>
      </c>
      <c r="E36" s="4">
        <v>22.2</v>
      </c>
      <c r="F36" s="4">
        <v>13.48</v>
      </c>
      <c r="G36" s="4">
        <v>24.88</v>
      </c>
      <c r="H36" s="4">
        <v>310.98</v>
      </c>
      <c r="I36" s="4">
        <v>0.2</v>
      </c>
      <c r="J36" s="4">
        <v>0.18</v>
      </c>
      <c r="K36" s="4">
        <v>29.98</v>
      </c>
      <c r="L36" s="4">
        <v>5.7</v>
      </c>
      <c r="M36" s="4">
        <v>85.15</v>
      </c>
      <c r="N36" s="4">
        <v>317.68</v>
      </c>
      <c r="O36" s="4">
        <v>64.73</v>
      </c>
      <c r="P36" s="4">
        <v>1.98</v>
      </c>
    </row>
    <row r="37" spans="1:16" x14ac:dyDescent="0.25">
      <c r="A37" s="4">
        <v>416</v>
      </c>
      <c r="B37" s="51" t="s">
        <v>95</v>
      </c>
      <c r="C37" s="51"/>
      <c r="D37" s="4">
        <v>60</v>
      </c>
      <c r="E37" s="4">
        <v>4.16</v>
      </c>
      <c r="F37" s="4">
        <v>10.06</v>
      </c>
      <c r="G37" s="4">
        <v>3.58</v>
      </c>
      <c r="H37" s="4">
        <v>122.1</v>
      </c>
      <c r="I37" s="4">
        <v>0.04</v>
      </c>
      <c r="J37" s="4">
        <v>0.05</v>
      </c>
      <c r="K37" s="4">
        <v>3.75</v>
      </c>
      <c r="L37" s="4">
        <v>3.14</v>
      </c>
      <c r="M37" s="4">
        <v>23.22</v>
      </c>
      <c r="N37" s="4">
        <v>1.68</v>
      </c>
      <c r="O37" s="4">
        <v>13.06</v>
      </c>
      <c r="P37" s="4">
        <v>0.06</v>
      </c>
    </row>
    <row r="38" spans="1:16" x14ac:dyDescent="0.25">
      <c r="A38" s="4">
        <v>469</v>
      </c>
      <c r="B38" s="51" t="s">
        <v>38</v>
      </c>
      <c r="C38" s="51"/>
      <c r="D38" s="4">
        <v>150</v>
      </c>
      <c r="E38" s="4">
        <v>5.4</v>
      </c>
      <c r="F38" s="4">
        <v>7.5</v>
      </c>
      <c r="G38" s="4">
        <v>32.6</v>
      </c>
      <c r="H38" s="4">
        <v>217</v>
      </c>
      <c r="I38" s="4">
        <v>0.37</v>
      </c>
      <c r="J38" s="4">
        <v>1.23</v>
      </c>
      <c r="K38" s="4">
        <v>0.1</v>
      </c>
      <c r="L38" s="4">
        <v>0.2</v>
      </c>
      <c r="M38" s="4">
        <v>86.29</v>
      </c>
      <c r="N38" s="4">
        <v>19.899999999999999</v>
      </c>
      <c r="O38" s="4">
        <v>26.5</v>
      </c>
      <c r="P38" s="4">
        <v>29.8</v>
      </c>
    </row>
    <row r="39" spans="1:16" x14ac:dyDescent="0.25">
      <c r="A39" s="11"/>
      <c r="B39" s="51" t="s">
        <v>36</v>
      </c>
      <c r="C39" s="51"/>
      <c r="D39" s="4">
        <v>10</v>
      </c>
      <c r="E39" s="4">
        <v>0</v>
      </c>
      <c r="F39" s="4">
        <v>0</v>
      </c>
      <c r="G39" s="4">
        <v>0.8</v>
      </c>
      <c r="H39" s="4">
        <v>3.2</v>
      </c>
      <c r="I39" s="4">
        <v>0.01</v>
      </c>
      <c r="J39" s="4">
        <v>1.75</v>
      </c>
      <c r="K39" s="4">
        <v>0</v>
      </c>
      <c r="L39" s="4">
        <v>0</v>
      </c>
      <c r="M39" s="4">
        <v>4.25</v>
      </c>
      <c r="N39" s="4">
        <v>10.5</v>
      </c>
      <c r="O39" s="4">
        <v>0</v>
      </c>
      <c r="P39" s="4">
        <v>0.13</v>
      </c>
    </row>
    <row r="40" spans="1:16" ht="15" customHeight="1" x14ac:dyDescent="0.25">
      <c r="A40" s="4">
        <v>588</v>
      </c>
      <c r="B40" s="51" t="s">
        <v>45</v>
      </c>
      <c r="C40" s="51"/>
      <c r="D40" s="4">
        <v>200</v>
      </c>
      <c r="E40" s="4">
        <v>0.44</v>
      </c>
      <c r="F40" s="6">
        <v>0</v>
      </c>
      <c r="G40" s="4">
        <v>28.88</v>
      </c>
      <c r="H40" s="4">
        <v>115.6</v>
      </c>
      <c r="I40" s="4">
        <v>0</v>
      </c>
      <c r="J40" s="4">
        <v>0.04</v>
      </c>
      <c r="K40" s="4">
        <v>0</v>
      </c>
      <c r="L40" s="4">
        <v>0.2</v>
      </c>
      <c r="M40" s="4">
        <v>44.4</v>
      </c>
      <c r="N40" s="4">
        <v>15.4</v>
      </c>
      <c r="O40" s="4">
        <v>6</v>
      </c>
      <c r="P40" s="4">
        <v>1.2</v>
      </c>
    </row>
    <row r="41" spans="1:16" ht="30.75" customHeight="1" x14ac:dyDescent="0.25">
      <c r="A41" s="4">
        <v>1</v>
      </c>
      <c r="B41" s="51" t="s">
        <v>33</v>
      </c>
      <c r="C41" s="51"/>
      <c r="D41" s="4">
        <v>30</v>
      </c>
      <c r="E41" s="4">
        <v>1.82</v>
      </c>
      <c r="F41" s="4">
        <v>0.36</v>
      </c>
      <c r="G41" s="4">
        <v>16.059999999999999</v>
      </c>
      <c r="H41" s="4">
        <v>75.400000000000006</v>
      </c>
      <c r="I41" s="4">
        <v>0.04</v>
      </c>
      <c r="J41" s="4">
        <v>0.01</v>
      </c>
      <c r="K41" s="6">
        <v>0</v>
      </c>
      <c r="L41" s="4">
        <v>0.28999999999999998</v>
      </c>
      <c r="M41" s="4">
        <v>7.48</v>
      </c>
      <c r="N41" s="4">
        <v>34.450000000000003</v>
      </c>
      <c r="O41" s="4">
        <v>8.1300000000000008</v>
      </c>
      <c r="P41" s="4">
        <v>1.01</v>
      </c>
    </row>
    <row r="42" spans="1:16" ht="15" customHeight="1" x14ac:dyDescent="0.25">
      <c r="A42" s="4">
        <v>1</v>
      </c>
      <c r="B42" s="51" t="s">
        <v>128</v>
      </c>
      <c r="C42" s="51"/>
      <c r="D42" s="4">
        <v>30</v>
      </c>
      <c r="E42" s="4">
        <v>2.46</v>
      </c>
      <c r="F42" s="4">
        <v>0.64</v>
      </c>
      <c r="G42" s="4">
        <v>14.58</v>
      </c>
      <c r="H42" s="4">
        <v>76.5</v>
      </c>
      <c r="I42" s="4">
        <v>0.14000000000000001</v>
      </c>
      <c r="J42" s="4">
        <v>0.01</v>
      </c>
      <c r="K42" s="6">
        <v>0</v>
      </c>
      <c r="L42" s="4">
        <v>0.54</v>
      </c>
      <c r="M42" s="4">
        <v>27.1</v>
      </c>
      <c r="N42" s="4">
        <v>21</v>
      </c>
      <c r="O42" s="4">
        <v>10.68</v>
      </c>
      <c r="P42" s="4">
        <v>0.9</v>
      </c>
    </row>
    <row r="43" spans="1:16" x14ac:dyDescent="0.25">
      <c r="A43" s="61" t="s">
        <v>40</v>
      </c>
      <c r="B43" s="61"/>
      <c r="C43" s="61"/>
      <c r="D43" s="61"/>
      <c r="E43" s="4">
        <f>E36+E37+E38+E39+E40+E42+E41</f>
        <v>36.479999999999997</v>
      </c>
      <c r="F43" s="4">
        <f t="shared" ref="F43:P43" si="4">F36+F37+F38+F39+F40+F42+F41</f>
        <v>32.04</v>
      </c>
      <c r="G43" s="4">
        <f t="shared" si="4"/>
        <v>121.38</v>
      </c>
      <c r="H43" s="4">
        <f t="shared" si="4"/>
        <v>920.78000000000009</v>
      </c>
      <c r="I43" s="4">
        <f t="shared" si="4"/>
        <v>0.8</v>
      </c>
      <c r="J43" s="4">
        <f t="shared" si="4"/>
        <v>3.2699999999999996</v>
      </c>
      <c r="K43" s="4">
        <f t="shared" si="4"/>
        <v>33.830000000000005</v>
      </c>
      <c r="L43" s="4">
        <f t="shared" si="4"/>
        <v>10.069999999999997</v>
      </c>
      <c r="M43" s="4">
        <f t="shared" si="4"/>
        <v>277.89000000000004</v>
      </c>
      <c r="N43" s="4">
        <f t="shared" si="4"/>
        <v>420.60999999999996</v>
      </c>
      <c r="O43" s="4">
        <f t="shared" si="4"/>
        <v>129.1</v>
      </c>
      <c r="P43" s="4">
        <f t="shared" si="4"/>
        <v>35.08</v>
      </c>
    </row>
    <row r="44" spans="1:16" x14ac:dyDescent="0.25">
      <c r="A44" s="61" t="s">
        <v>41</v>
      </c>
      <c r="B44" s="61"/>
      <c r="C44" s="61"/>
      <c r="D44" s="61"/>
      <c r="E44" s="4">
        <f>E34+E43</f>
        <v>44.739999999999995</v>
      </c>
      <c r="F44" s="4">
        <f t="shared" ref="F44:P44" si="5">F34+F43</f>
        <v>45.68</v>
      </c>
      <c r="G44" s="4">
        <f t="shared" si="5"/>
        <v>147.85999999999999</v>
      </c>
      <c r="H44" s="4">
        <f t="shared" si="5"/>
        <v>1422.2200000000003</v>
      </c>
      <c r="I44" s="4">
        <f t="shared" si="5"/>
        <v>0.93</v>
      </c>
      <c r="J44" s="4">
        <f t="shared" si="5"/>
        <v>3.6299999999999994</v>
      </c>
      <c r="K44" s="4">
        <f t="shared" si="5"/>
        <v>113.83000000000001</v>
      </c>
      <c r="L44" s="4">
        <f t="shared" si="5"/>
        <v>10.439999999999996</v>
      </c>
      <c r="M44" s="4">
        <f t="shared" si="5"/>
        <v>551.21</v>
      </c>
      <c r="N44" s="4">
        <f t="shared" si="5"/>
        <v>655.13999999999987</v>
      </c>
      <c r="O44" s="4">
        <f t="shared" si="5"/>
        <v>168.03</v>
      </c>
      <c r="P44" s="4">
        <f t="shared" si="5"/>
        <v>36.369999999999997</v>
      </c>
    </row>
    <row r="45" spans="1:16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69" t="s">
        <v>148</v>
      </c>
      <c r="L45" s="69"/>
      <c r="M45" s="69"/>
      <c r="N45" s="69"/>
      <c r="O45" s="69"/>
      <c r="P45" s="69"/>
    </row>
    <row r="46" spans="1:16" x14ac:dyDescent="0.25">
      <c r="A46" s="70" t="s">
        <v>46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x14ac:dyDescent="0.25">
      <c r="A47" s="8" t="s">
        <v>1</v>
      </c>
      <c r="B47" s="9"/>
      <c r="C47" s="9"/>
      <c r="D47" s="18"/>
      <c r="E47" s="17" t="s">
        <v>2</v>
      </c>
      <c r="F47" s="55" t="s">
        <v>47</v>
      </c>
      <c r="G47" s="56"/>
      <c r="H47" s="56"/>
      <c r="I47" s="57" t="s">
        <v>4</v>
      </c>
      <c r="J47" s="57"/>
      <c r="K47" s="58" t="s">
        <v>5</v>
      </c>
      <c r="L47" s="58"/>
      <c r="M47" s="58"/>
      <c r="N47" s="58"/>
      <c r="O47" s="58"/>
      <c r="P47" s="58"/>
    </row>
    <row r="48" spans="1:16" x14ac:dyDescent="0.25">
      <c r="A48" s="9"/>
      <c r="B48" s="9"/>
      <c r="C48" s="9"/>
      <c r="D48" s="59" t="s">
        <v>6</v>
      </c>
      <c r="E48" s="59"/>
      <c r="F48" s="16">
        <v>1</v>
      </c>
      <c r="G48" s="9"/>
      <c r="H48" s="18"/>
      <c r="I48" s="57" t="s">
        <v>8</v>
      </c>
      <c r="J48" s="57"/>
      <c r="K48" s="60" t="s">
        <v>9</v>
      </c>
      <c r="L48" s="60"/>
      <c r="M48" s="60"/>
      <c r="N48" s="60"/>
      <c r="O48" s="60"/>
      <c r="P48" s="60"/>
    </row>
    <row r="49" spans="1:16" x14ac:dyDescent="0.25">
      <c r="A49" s="65" t="s">
        <v>10</v>
      </c>
      <c r="B49" s="65" t="s">
        <v>11</v>
      </c>
      <c r="C49" s="65"/>
      <c r="D49" s="65" t="s">
        <v>12</v>
      </c>
      <c r="E49" s="63" t="s">
        <v>13</v>
      </c>
      <c r="F49" s="63"/>
      <c r="G49" s="63"/>
      <c r="H49" s="65" t="s">
        <v>14</v>
      </c>
      <c r="I49" s="63" t="s">
        <v>15</v>
      </c>
      <c r="J49" s="63"/>
      <c r="K49" s="63"/>
      <c r="L49" s="63"/>
      <c r="M49" s="63" t="s">
        <v>16</v>
      </c>
      <c r="N49" s="63"/>
      <c r="O49" s="63"/>
      <c r="P49" s="63"/>
    </row>
    <row r="50" spans="1:16" x14ac:dyDescent="0.25">
      <c r="A50" s="66"/>
      <c r="B50" s="67"/>
      <c r="C50" s="68"/>
      <c r="D50" s="66"/>
      <c r="E50" s="19" t="s">
        <v>17</v>
      </c>
      <c r="F50" s="19" t="s">
        <v>18</v>
      </c>
      <c r="G50" s="19" t="s">
        <v>19</v>
      </c>
      <c r="H50" s="66"/>
      <c r="I50" s="19" t="s">
        <v>20</v>
      </c>
      <c r="J50" s="19" t="s">
        <v>21</v>
      </c>
      <c r="K50" s="19" t="s">
        <v>22</v>
      </c>
      <c r="L50" s="19" t="s">
        <v>23</v>
      </c>
      <c r="M50" s="19" t="s">
        <v>24</v>
      </c>
      <c r="N50" s="19" t="s">
        <v>25</v>
      </c>
      <c r="O50" s="19" t="s">
        <v>26</v>
      </c>
      <c r="P50" s="19" t="s">
        <v>27</v>
      </c>
    </row>
    <row r="51" spans="1:16" x14ac:dyDescent="0.25">
      <c r="A51" s="20">
        <v>1</v>
      </c>
      <c r="B51" s="64">
        <v>2</v>
      </c>
      <c r="C51" s="64"/>
      <c r="D51" s="20">
        <v>3</v>
      </c>
      <c r="E51" s="20">
        <v>4</v>
      </c>
      <c r="F51" s="20">
        <v>5</v>
      </c>
      <c r="G51" s="20">
        <v>6</v>
      </c>
      <c r="H51" s="20">
        <v>7</v>
      </c>
      <c r="I51" s="20">
        <v>8</v>
      </c>
      <c r="J51" s="20">
        <v>9</v>
      </c>
      <c r="K51" s="20">
        <v>10</v>
      </c>
      <c r="L51" s="20">
        <v>11</v>
      </c>
      <c r="M51" s="20">
        <v>12</v>
      </c>
      <c r="N51" s="20">
        <v>13</v>
      </c>
      <c r="O51" s="20">
        <v>14</v>
      </c>
      <c r="P51" s="20">
        <v>15</v>
      </c>
    </row>
    <row r="52" spans="1:16" x14ac:dyDescent="0.25">
      <c r="A52" s="62" t="s">
        <v>29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</row>
    <row r="53" spans="1:16" ht="15" customHeight="1" x14ac:dyDescent="0.25">
      <c r="A53" s="4">
        <v>257</v>
      </c>
      <c r="B53" s="51" t="s">
        <v>56</v>
      </c>
      <c r="C53" s="51"/>
      <c r="D53" s="4" t="s">
        <v>93</v>
      </c>
      <c r="E53" s="6">
        <v>6.73</v>
      </c>
      <c r="F53" s="6">
        <v>11.52</v>
      </c>
      <c r="G53" s="6">
        <v>33.659999999999997</v>
      </c>
      <c r="H53" s="6">
        <v>265.32</v>
      </c>
      <c r="I53" s="6">
        <v>0.45</v>
      </c>
      <c r="J53" s="6">
        <v>0.72</v>
      </c>
      <c r="K53" s="6">
        <v>0.09</v>
      </c>
      <c r="L53" s="6">
        <v>0.09</v>
      </c>
      <c r="M53" s="6">
        <v>30.51</v>
      </c>
      <c r="N53" s="6">
        <v>91.3</v>
      </c>
      <c r="O53" s="6">
        <v>48.38</v>
      </c>
      <c r="P53" s="6">
        <v>1.35</v>
      </c>
    </row>
    <row r="54" spans="1:16" ht="15" customHeight="1" x14ac:dyDescent="0.25">
      <c r="A54" s="4">
        <v>629</v>
      </c>
      <c r="B54" s="51" t="s">
        <v>91</v>
      </c>
      <c r="C54" s="51"/>
      <c r="D54" s="4" t="s">
        <v>92</v>
      </c>
      <c r="E54" s="4">
        <v>0.46</v>
      </c>
      <c r="F54" s="4">
        <v>0.11</v>
      </c>
      <c r="G54" s="4">
        <v>15.26</v>
      </c>
      <c r="H54" s="4">
        <v>62.23</v>
      </c>
      <c r="I54" s="6">
        <v>0</v>
      </c>
      <c r="J54" s="4">
        <v>0.02</v>
      </c>
      <c r="K54" s="6">
        <v>0</v>
      </c>
      <c r="L54" s="4">
        <v>0.01</v>
      </c>
      <c r="M54" s="4">
        <v>13.15</v>
      </c>
      <c r="N54" s="4">
        <v>18.02</v>
      </c>
      <c r="O54" s="4">
        <v>9.64</v>
      </c>
      <c r="P54" s="4">
        <v>1.73</v>
      </c>
    </row>
    <row r="55" spans="1:16" ht="30.75" customHeight="1" x14ac:dyDescent="0.25">
      <c r="A55" s="4">
        <v>1</v>
      </c>
      <c r="B55" s="51" t="s">
        <v>33</v>
      </c>
      <c r="C55" s="51"/>
      <c r="D55" s="4">
        <v>30</v>
      </c>
      <c r="E55" s="4">
        <v>1.82</v>
      </c>
      <c r="F55" s="4">
        <v>0.36</v>
      </c>
      <c r="G55" s="4">
        <v>16.059999999999999</v>
      </c>
      <c r="H55" s="4">
        <v>75.400000000000006</v>
      </c>
      <c r="I55" s="4">
        <v>0.04</v>
      </c>
      <c r="J55" s="4">
        <v>0.01</v>
      </c>
      <c r="K55" s="6">
        <v>0</v>
      </c>
      <c r="L55" s="4">
        <v>0.28999999999999998</v>
      </c>
      <c r="M55" s="4">
        <v>7.48</v>
      </c>
      <c r="N55" s="4">
        <v>34.450000000000003</v>
      </c>
      <c r="O55" s="4">
        <v>8.1300000000000008</v>
      </c>
      <c r="P55" s="4">
        <v>1.01</v>
      </c>
    </row>
    <row r="56" spans="1:16" x14ac:dyDescent="0.25">
      <c r="A56" s="61" t="s">
        <v>34</v>
      </c>
      <c r="B56" s="61"/>
      <c r="C56" s="61"/>
      <c r="D56" s="61"/>
      <c r="E56" s="4">
        <f>E53+E54+E55</f>
        <v>9.01</v>
      </c>
      <c r="F56" s="4">
        <f t="shared" ref="F56:P56" si="6">F53+F54+F55</f>
        <v>11.989999999999998</v>
      </c>
      <c r="G56" s="4">
        <f t="shared" si="6"/>
        <v>64.97999999999999</v>
      </c>
      <c r="H56" s="4">
        <f t="shared" si="6"/>
        <v>402.95000000000005</v>
      </c>
      <c r="I56" s="4">
        <f t="shared" si="6"/>
        <v>0.49</v>
      </c>
      <c r="J56" s="4">
        <f t="shared" si="6"/>
        <v>0.75</v>
      </c>
      <c r="K56" s="4">
        <f t="shared" si="6"/>
        <v>0.09</v>
      </c>
      <c r="L56" s="4">
        <f t="shared" si="6"/>
        <v>0.38999999999999996</v>
      </c>
      <c r="M56" s="4">
        <f t="shared" si="6"/>
        <v>51.14</v>
      </c>
      <c r="N56" s="4">
        <f t="shared" si="6"/>
        <v>143.76999999999998</v>
      </c>
      <c r="O56" s="4">
        <f t="shared" si="6"/>
        <v>66.150000000000006</v>
      </c>
      <c r="P56" s="4">
        <f t="shared" si="6"/>
        <v>4.09</v>
      </c>
    </row>
    <row r="57" spans="1:16" x14ac:dyDescent="0.25">
      <c r="A57" s="62" t="s">
        <v>35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ht="30.75" customHeight="1" x14ac:dyDescent="0.25">
      <c r="A58" s="4">
        <v>136</v>
      </c>
      <c r="B58" s="51" t="s">
        <v>130</v>
      </c>
      <c r="C58" s="51"/>
      <c r="D58" s="4" t="s">
        <v>89</v>
      </c>
      <c r="E58" s="4">
        <v>2</v>
      </c>
      <c r="F58" s="4">
        <v>2.4</v>
      </c>
      <c r="G58" s="4">
        <v>14.6</v>
      </c>
      <c r="H58" s="4">
        <v>142</v>
      </c>
      <c r="I58" s="4">
        <v>0.2</v>
      </c>
      <c r="J58" s="4">
        <v>143</v>
      </c>
      <c r="K58" s="4">
        <v>0.12</v>
      </c>
      <c r="L58" s="4">
        <v>0.4</v>
      </c>
      <c r="M58" s="4">
        <v>232</v>
      </c>
      <c r="N58" s="4">
        <v>216</v>
      </c>
      <c r="O58" s="4">
        <v>23.2</v>
      </c>
      <c r="P58" s="4">
        <v>16.600000000000001</v>
      </c>
    </row>
    <row r="59" spans="1:16" ht="15" customHeight="1" x14ac:dyDescent="0.25">
      <c r="A59" s="4">
        <v>401</v>
      </c>
      <c r="B59" s="51" t="s">
        <v>131</v>
      </c>
      <c r="C59" s="51"/>
      <c r="D59" s="4" t="s">
        <v>133</v>
      </c>
      <c r="E59" s="4">
        <v>11.12</v>
      </c>
      <c r="F59" s="4">
        <v>9.1999999999999993</v>
      </c>
      <c r="G59" s="4">
        <v>8.64</v>
      </c>
      <c r="H59" s="4">
        <v>147.19999999999999</v>
      </c>
      <c r="I59" s="4">
        <v>0.14000000000000001</v>
      </c>
      <c r="J59" s="4">
        <v>1.28</v>
      </c>
      <c r="K59" s="4">
        <v>0.14000000000000001</v>
      </c>
      <c r="L59" s="4">
        <v>0.16</v>
      </c>
      <c r="M59" s="4">
        <v>90.8</v>
      </c>
      <c r="N59" s="4">
        <v>48</v>
      </c>
      <c r="O59" s="4">
        <v>13.76</v>
      </c>
      <c r="P59" s="4">
        <v>84</v>
      </c>
    </row>
    <row r="60" spans="1:16" ht="15" customHeight="1" x14ac:dyDescent="0.25">
      <c r="A60" s="4">
        <v>472</v>
      </c>
      <c r="B60" s="51" t="s">
        <v>104</v>
      </c>
      <c r="C60" s="51"/>
      <c r="D60" s="4">
        <v>150</v>
      </c>
      <c r="E60" s="4">
        <v>0.04</v>
      </c>
      <c r="F60" s="4">
        <v>4.24</v>
      </c>
      <c r="G60" s="4">
        <v>0.05</v>
      </c>
      <c r="H60" s="4">
        <v>125</v>
      </c>
      <c r="I60" s="4">
        <v>0</v>
      </c>
      <c r="J60" s="4">
        <v>0.01</v>
      </c>
      <c r="K60" s="4">
        <v>24.46</v>
      </c>
      <c r="L60" s="4">
        <v>0.05</v>
      </c>
      <c r="M60" s="4">
        <v>0.98</v>
      </c>
      <c r="N60" s="4">
        <v>1.41</v>
      </c>
      <c r="O60" s="4">
        <v>0</v>
      </c>
      <c r="P60" s="4">
        <v>0.01</v>
      </c>
    </row>
    <row r="61" spans="1:16" x14ac:dyDescent="0.25">
      <c r="A61" s="4">
        <v>50</v>
      </c>
      <c r="B61" s="51" t="s">
        <v>132</v>
      </c>
      <c r="C61" s="51"/>
      <c r="D61" s="4">
        <v>20</v>
      </c>
      <c r="E61" s="4">
        <v>0.44</v>
      </c>
      <c r="F61" s="4">
        <v>0.08</v>
      </c>
      <c r="G61" s="4">
        <v>0.44</v>
      </c>
      <c r="H61" s="4">
        <v>3.6</v>
      </c>
      <c r="I61" s="4">
        <v>0</v>
      </c>
      <c r="J61" s="4">
        <v>0.96</v>
      </c>
      <c r="K61" s="4">
        <v>0.4</v>
      </c>
      <c r="L61" s="4">
        <v>0.04</v>
      </c>
      <c r="M61" s="4">
        <v>0.4</v>
      </c>
      <c r="N61" s="4">
        <v>8.1999999999999993</v>
      </c>
      <c r="O61" s="4">
        <v>2.6</v>
      </c>
      <c r="P61" s="4">
        <v>7.0000000000000007E-2</v>
      </c>
    </row>
    <row r="62" spans="1:16" ht="15" customHeight="1" x14ac:dyDescent="0.25">
      <c r="A62" s="4">
        <v>629</v>
      </c>
      <c r="B62" s="51" t="s">
        <v>91</v>
      </c>
      <c r="C62" s="51"/>
      <c r="D62" s="4" t="s">
        <v>92</v>
      </c>
      <c r="E62" s="4">
        <v>0.46</v>
      </c>
      <c r="F62" s="4">
        <v>0.11</v>
      </c>
      <c r="G62" s="4">
        <v>15.26</v>
      </c>
      <c r="H62" s="4">
        <v>62.23</v>
      </c>
      <c r="I62" s="6">
        <v>0</v>
      </c>
      <c r="J62" s="4">
        <v>0.02</v>
      </c>
      <c r="K62" s="6">
        <v>0</v>
      </c>
      <c r="L62" s="4">
        <v>0.01</v>
      </c>
      <c r="M62" s="4">
        <v>13.15</v>
      </c>
      <c r="N62" s="4">
        <v>18.02</v>
      </c>
      <c r="O62" s="4">
        <v>9.64</v>
      </c>
      <c r="P62" s="4">
        <v>1.73</v>
      </c>
    </row>
    <row r="63" spans="1:16" ht="30.75" customHeight="1" x14ac:dyDescent="0.25">
      <c r="A63" s="4">
        <v>1</v>
      </c>
      <c r="B63" s="51" t="s">
        <v>33</v>
      </c>
      <c r="C63" s="51"/>
      <c r="D63" s="4">
        <v>30</v>
      </c>
      <c r="E63" s="4">
        <v>1.82</v>
      </c>
      <c r="F63" s="4">
        <v>0.36</v>
      </c>
      <c r="G63" s="4">
        <v>16.059999999999999</v>
      </c>
      <c r="H63" s="4">
        <v>75.400000000000006</v>
      </c>
      <c r="I63" s="4">
        <v>0.04</v>
      </c>
      <c r="J63" s="4">
        <v>0.01</v>
      </c>
      <c r="K63" s="6">
        <v>0</v>
      </c>
      <c r="L63" s="4">
        <v>0.28999999999999998</v>
      </c>
      <c r="M63" s="4">
        <v>7.48</v>
      </c>
      <c r="N63" s="4">
        <v>34.450000000000003</v>
      </c>
      <c r="O63" s="4">
        <v>8.1300000000000008</v>
      </c>
      <c r="P63" s="4">
        <v>1.01</v>
      </c>
    </row>
    <row r="64" spans="1:16" ht="15" customHeight="1" x14ac:dyDescent="0.25">
      <c r="A64" s="4">
        <v>1</v>
      </c>
      <c r="B64" s="51" t="s">
        <v>128</v>
      </c>
      <c r="C64" s="51"/>
      <c r="D64" s="4">
        <v>30</v>
      </c>
      <c r="E64" s="4">
        <v>2.46</v>
      </c>
      <c r="F64" s="4">
        <v>0.64</v>
      </c>
      <c r="G64" s="4">
        <v>14.58</v>
      </c>
      <c r="H64" s="4">
        <v>76.5</v>
      </c>
      <c r="I64" s="4">
        <v>0.14000000000000001</v>
      </c>
      <c r="J64" s="4">
        <v>0.01</v>
      </c>
      <c r="K64" s="6">
        <v>0</v>
      </c>
      <c r="L64" s="4">
        <v>0.54</v>
      </c>
      <c r="M64" s="4">
        <v>27.1</v>
      </c>
      <c r="N64" s="4">
        <v>21</v>
      </c>
      <c r="O64" s="4">
        <v>10.68</v>
      </c>
      <c r="P64" s="4">
        <v>0.9</v>
      </c>
    </row>
    <row r="65" spans="1:16" x14ac:dyDescent="0.25">
      <c r="A65" s="61" t="s">
        <v>40</v>
      </c>
      <c r="B65" s="61"/>
      <c r="C65" s="61"/>
      <c r="D65" s="61"/>
      <c r="E65" s="4">
        <f>E58+E59+E61+E62+E64+E63+E60</f>
        <v>18.34</v>
      </c>
      <c r="F65" s="4">
        <f t="shared" ref="F65:P65" si="7">F58+F59+F61+F62+F64+F63+F60</f>
        <v>17.03</v>
      </c>
      <c r="G65" s="4">
        <f t="shared" si="7"/>
        <v>69.63</v>
      </c>
      <c r="H65" s="4">
        <f t="shared" si="7"/>
        <v>631.93000000000006</v>
      </c>
      <c r="I65" s="4">
        <f t="shared" si="7"/>
        <v>0.52</v>
      </c>
      <c r="J65" s="4">
        <f t="shared" si="7"/>
        <v>145.29</v>
      </c>
      <c r="K65" s="4">
        <f t="shared" si="7"/>
        <v>25.12</v>
      </c>
      <c r="L65" s="4">
        <f t="shared" si="7"/>
        <v>1.4900000000000002</v>
      </c>
      <c r="M65" s="4">
        <f t="shared" si="7"/>
        <v>371.91</v>
      </c>
      <c r="N65" s="4">
        <f t="shared" si="7"/>
        <v>347.08</v>
      </c>
      <c r="O65" s="4">
        <f t="shared" si="7"/>
        <v>68.010000000000005</v>
      </c>
      <c r="P65" s="4">
        <f t="shared" si="7"/>
        <v>104.32000000000001</v>
      </c>
    </row>
    <row r="66" spans="1:16" x14ac:dyDescent="0.25">
      <c r="A66" s="61" t="s">
        <v>41</v>
      </c>
      <c r="B66" s="61"/>
      <c r="C66" s="61"/>
      <c r="D66" s="61"/>
      <c r="E66" s="4">
        <f t="shared" ref="E66:P66" si="8">E56+E65</f>
        <v>27.35</v>
      </c>
      <c r="F66" s="4">
        <f t="shared" si="8"/>
        <v>29.02</v>
      </c>
      <c r="G66" s="4">
        <f t="shared" si="8"/>
        <v>134.60999999999999</v>
      </c>
      <c r="H66" s="4">
        <f t="shared" si="8"/>
        <v>1034.8800000000001</v>
      </c>
      <c r="I66" s="4">
        <f t="shared" si="8"/>
        <v>1.01</v>
      </c>
      <c r="J66" s="4">
        <f t="shared" si="8"/>
        <v>146.04</v>
      </c>
      <c r="K66" s="4">
        <f t="shared" si="8"/>
        <v>25.21</v>
      </c>
      <c r="L66" s="4">
        <f t="shared" si="8"/>
        <v>1.8800000000000001</v>
      </c>
      <c r="M66" s="4">
        <f t="shared" si="8"/>
        <v>423.05</v>
      </c>
      <c r="N66" s="4">
        <f t="shared" si="8"/>
        <v>490.84999999999997</v>
      </c>
      <c r="O66" s="4">
        <f t="shared" si="8"/>
        <v>134.16000000000003</v>
      </c>
      <c r="P66" s="4">
        <f t="shared" si="8"/>
        <v>108.41000000000001</v>
      </c>
    </row>
    <row r="67" spans="1:16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69" t="s">
        <v>148</v>
      </c>
      <c r="L67" s="69"/>
      <c r="M67" s="69"/>
      <c r="N67" s="69"/>
      <c r="O67" s="69"/>
      <c r="P67" s="69"/>
    </row>
    <row r="68" spans="1:16" x14ac:dyDescent="0.25">
      <c r="A68" s="70" t="s">
        <v>50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1:16" x14ac:dyDescent="0.25">
      <c r="A69" s="8" t="s">
        <v>1</v>
      </c>
      <c r="B69" s="9"/>
      <c r="C69" s="9"/>
      <c r="D69" s="24"/>
      <c r="E69" s="23" t="s">
        <v>2</v>
      </c>
      <c r="F69" s="55" t="s">
        <v>51</v>
      </c>
      <c r="G69" s="56"/>
      <c r="H69" s="56"/>
      <c r="I69" s="57" t="s">
        <v>4</v>
      </c>
      <c r="J69" s="57"/>
      <c r="K69" s="58" t="s">
        <v>5</v>
      </c>
      <c r="L69" s="58"/>
      <c r="M69" s="58"/>
      <c r="N69" s="58"/>
      <c r="O69" s="58"/>
      <c r="P69" s="58"/>
    </row>
    <row r="70" spans="1:16" x14ac:dyDescent="0.25">
      <c r="A70" s="9"/>
      <c r="B70" s="9"/>
      <c r="C70" s="9"/>
      <c r="D70" s="59" t="s">
        <v>6</v>
      </c>
      <c r="E70" s="59"/>
      <c r="F70" s="22">
        <v>1</v>
      </c>
      <c r="G70" s="9"/>
      <c r="H70" s="24"/>
      <c r="I70" s="57" t="s">
        <v>8</v>
      </c>
      <c r="J70" s="57"/>
      <c r="K70" s="60" t="s">
        <v>9</v>
      </c>
      <c r="L70" s="60"/>
      <c r="M70" s="60"/>
      <c r="N70" s="60"/>
      <c r="O70" s="60"/>
      <c r="P70" s="60"/>
    </row>
    <row r="71" spans="1:16" x14ac:dyDescent="0.25">
      <c r="A71" s="65" t="s">
        <v>10</v>
      </c>
      <c r="B71" s="65" t="s">
        <v>11</v>
      </c>
      <c r="C71" s="65"/>
      <c r="D71" s="65" t="s">
        <v>12</v>
      </c>
      <c r="E71" s="63" t="s">
        <v>13</v>
      </c>
      <c r="F71" s="63"/>
      <c r="G71" s="63"/>
      <c r="H71" s="65" t="s">
        <v>14</v>
      </c>
      <c r="I71" s="63" t="s">
        <v>15</v>
      </c>
      <c r="J71" s="63"/>
      <c r="K71" s="63"/>
      <c r="L71" s="63"/>
      <c r="M71" s="63" t="s">
        <v>16</v>
      </c>
      <c r="N71" s="63"/>
      <c r="O71" s="63"/>
      <c r="P71" s="63"/>
    </row>
    <row r="72" spans="1:16" x14ac:dyDescent="0.25">
      <c r="A72" s="66"/>
      <c r="B72" s="67"/>
      <c r="C72" s="68"/>
      <c r="D72" s="66"/>
      <c r="E72" s="25" t="s">
        <v>17</v>
      </c>
      <c r="F72" s="25" t="s">
        <v>18</v>
      </c>
      <c r="G72" s="25" t="s">
        <v>19</v>
      </c>
      <c r="H72" s="66"/>
      <c r="I72" s="25" t="s">
        <v>20</v>
      </c>
      <c r="J72" s="25" t="s">
        <v>21</v>
      </c>
      <c r="K72" s="25" t="s">
        <v>22</v>
      </c>
      <c r="L72" s="25" t="s">
        <v>23</v>
      </c>
      <c r="M72" s="25" t="s">
        <v>24</v>
      </c>
      <c r="N72" s="25" t="s">
        <v>25</v>
      </c>
      <c r="O72" s="25" t="s">
        <v>26</v>
      </c>
      <c r="P72" s="25" t="s">
        <v>27</v>
      </c>
    </row>
    <row r="73" spans="1:16" x14ac:dyDescent="0.25">
      <c r="A73" s="26">
        <v>1</v>
      </c>
      <c r="B73" s="64">
        <v>2</v>
      </c>
      <c r="C73" s="64"/>
      <c r="D73" s="26">
        <v>3</v>
      </c>
      <c r="E73" s="26">
        <v>4</v>
      </c>
      <c r="F73" s="26">
        <v>5</v>
      </c>
      <c r="G73" s="26">
        <v>6</v>
      </c>
      <c r="H73" s="26">
        <v>7</v>
      </c>
      <c r="I73" s="26">
        <v>8</v>
      </c>
      <c r="J73" s="26">
        <v>9</v>
      </c>
      <c r="K73" s="26">
        <v>10</v>
      </c>
      <c r="L73" s="26">
        <v>11</v>
      </c>
      <c r="M73" s="26">
        <v>12</v>
      </c>
      <c r="N73" s="26">
        <v>13</v>
      </c>
      <c r="O73" s="26">
        <v>14</v>
      </c>
      <c r="P73" s="26">
        <v>15</v>
      </c>
    </row>
    <row r="74" spans="1:16" x14ac:dyDescent="0.25">
      <c r="A74" s="62" t="s">
        <v>29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1:16" ht="15" customHeight="1" x14ac:dyDescent="0.25">
      <c r="A75" s="4">
        <v>257</v>
      </c>
      <c r="B75" s="51" t="s">
        <v>98</v>
      </c>
      <c r="C75" s="51"/>
      <c r="D75" s="4" t="s">
        <v>93</v>
      </c>
      <c r="E75" s="4">
        <v>2.97</v>
      </c>
      <c r="F75" s="4">
        <v>11</v>
      </c>
      <c r="G75" s="4">
        <v>11.79</v>
      </c>
      <c r="H75" s="4">
        <v>158.83000000000001</v>
      </c>
      <c r="I75" s="4">
        <v>0.04</v>
      </c>
      <c r="J75" s="4">
        <v>0.16</v>
      </c>
      <c r="K75" s="4">
        <v>65</v>
      </c>
      <c r="L75" s="4">
        <v>0.1</v>
      </c>
      <c r="M75" s="4">
        <v>122.01</v>
      </c>
      <c r="N75" s="4">
        <v>92.6</v>
      </c>
      <c r="O75" s="4">
        <v>14</v>
      </c>
      <c r="P75" s="4">
        <v>0.14000000000000001</v>
      </c>
    </row>
    <row r="76" spans="1:16" ht="15" customHeight="1" x14ac:dyDescent="0.25">
      <c r="A76" s="4">
        <v>585</v>
      </c>
      <c r="B76" s="52" t="s">
        <v>100</v>
      </c>
      <c r="C76" s="53"/>
      <c r="D76" s="4">
        <v>150</v>
      </c>
      <c r="E76" s="4">
        <v>0.38</v>
      </c>
      <c r="F76" s="4">
        <v>0.15</v>
      </c>
      <c r="G76" s="4">
        <v>17.350000000000001</v>
      </c>
      <c r="H76" s="4">
        <v>72</v>
      </c>
      <c r="I76" s="4">
        <v>1.4999999999999999E-2</v>
      </c>
      <c r="J76" s="4">
        <v>3.23</v>
      </c>
      <c r="K76" s="4">
        <v>0</v>
      </c>
      <c r="L76" s="4">
        <v>0.06</v>
      </c>
      <c r="M76" s="4">
        <v>16.5</v>
      </c>
      <c r="N76" s="4">
        <v>12</v>
      </c>
      <c r="O76" s="4">
        <v>10.5</v>
      </c>
      <c r="P76" s="4">
        <v>0.83</v>
      </c>
    </row>
    <row r="77" spans="1:16" ht="29.25" customHeight="1" x14ac:dyDescent="0.25">
      <c r="A77" s="4">
        <v>1</v>
      </c>
      <c r="B77" s="51" t="s">
        <v>33</v>
      </c>
      <c r="C77" s="51"/>
      <c r="D77" s="4">
        <v>30</v>
      </c>
      <c r="E77" s="4">
        <v>1.82</v>
      </c>
      <c r="F77" s="4">
        <v>0.36</v>
      </c>
      <c r="G77" s="4">
        <v>16.059999999999999</v>
      </c>
      <c r="H77" s="4">
        <v>75.400000000000006</v>
      </c>
      <c r="I77" s="4">
        <v>0.04</v>
      </c>
      <c r="J77" s="4">
        <v>0.01</v>
      </c>
      <c r="K77" s="6">
        <v>0</v>
      </c>
      <c r="L77" s="4">
        <v>0.28999999999999998</v>
      </c>
      <c r="M77" s="4">
        <v>7.48</v>
      </c>
      <c r="N77" s="4">
        <v>34.450000000000003</v>
      </c>
      <c r="O77" s="4">
        <v>8.1300000000000008</v>
      </c>
      <c r="P77" s="4">
        <v>1.01</v>
      </c>
    </row>
    <row r="78" spans="1:16" x14ac:dyDescent="0.25">
      <c r="A78" s="61" t="s">
        <v>34</v>
      </c>
      <c r="B78" s="61"/>
      <c r="C78" s="61"/>
      <c r="D78" s="61"/>
      <c r="E78" s="4">
        <f>E75+E76+E77</f>
        <v>5.17</v>
      </c>
      <c r="F78" s="4">
        <f t="shared" ref="F78:P78" si="9">F75+F76+F77</f>
        <v>11.51</v>
      </c>
      <c r="G78" s="4">
        <f t="shared" si="9"/>
        <v>45.2</v>
      </c>
      <c r="H78" s="4">
        <f t="shared" si="9"/>
        <v>306.23</v>
      </c>
      <c r="I78" s="4">
        <f t="shared" si="9"/>
        <v>9.5000000000000001E-2</v>
      </c>
      <c r="J78" s="4">
        <f t="shared" si="9"/>
        <v>3.4</v>
      </c>
      <c r="K78" s="4">
        <f t="shared" si="9"/>
        <v>65</v>
      </c>
      <c r="L78" s="4">
        <f t="shared" si="9"/>
        <v>0.44999999999999996</v>
      </c>
      <c r="M78" s="4">
        <f t="shared" si="9"/>
        <v>145.98999999999998</v>
      </c>
      <c r="N78" s="4">
        <f t="shared" si="9"/>
        <v>139.05000000000001</v>
      </c>
      <c r="O78" s="4">
        <f t="shared" si="9"/>
        <v>32.630000000000003</v>
      </c>
      <c r="P78" s="4">
        <f t="shared" si="9"/>
        <v>1.98</v>
      </c>
    </row>
    <row r="79" spans="1:16" x14ac:dyDescent="0.25">
      <c r="A79" s="62" t="s">
        <v>35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</row>
    <row r="80" spans="1:16" ht="29.25" customHeight="1" x14ac:dyDescent="0.25">
      <c r="A80" s="13">
        <v>135</v>
      </c>
      <c r="B80" s="71" t="s">
        <v>117</v>
      </c>
      <c r="C80" s="71"/>
      <c r="D80" s="13" t="s">
        <v>135</v>
      </c>
      <c r="E80" s="13">
        <v>10.029999999999999</v>
      </c>
      <c r="F80" s="13">
        <v>5.95</v>
      </c>
      <c r="G80" s="13">
        <v>18.03</v>
      </c>
      <c r="H80" s="13">
        <v>166.12</v>
      </c>
      <c r="I80" s="13">
        <v>0.15</v>
      </c>
      <c r="J80" s="13">
        <v>21.75</v>
      </c>
      <c r="K80" s="13">
        <v>0</v>
      </c>
      <c r="L80" s="13">
        <v>0.4</v>
      </c>
      <c r="M80" s="13">
        <v>20.65</v>
      </c>
      <c r="N80" s="13">
        <v>69.099999999999994</v>
      </c>
      <c r="O80" s="13">
        <v>25.03</v>
      </c>
      <c r="P80" s="13">
        <v>1.95</v>
      </c>
    </row>
    <row r="81" spans="1:16" ht="15" customHeight="1" x14ac:dyDescent="0.25">
      <c r="A81" s="4">
        <v>534</v>
      </c>
      <c r="B81" s="51" t="s">
        <v>99</v>
      </c>
      <c r="C81" s="51"/>
      <c r="D81" s="4">
        <v>100</v>
      </c>
      <c r="E81" s="4">
        <v>18.37</v>
      </c>
      <c r="F81" s="4">
        <v>11.18</v>
      </c>
      <c r="G81" s="4">
        <v>5.9</v>
      </c>
      <c r="H81" s="4">
        <v>198.49</v>
      </c>
      <c r="I81" s="4">
        <v>0.15</v>
      </c>
      <c r="J81" s="4">
        <v>0.62</v>
      </c>
      <c r="K81" s="4">
        <v>0.08</v>
      </c>
      <c r="L81" s="4">
        <v>0.24</v>
      </c>
      <c r="M81" s="4">
        <v>61.5</v>
      </c>
      <c r="N81" s="4">
        <v>261.12</v>
      </c>
      <c r="O81" s="4">
        <v>52.52</v>
      </c>
      <c r="P81" s="4">
        <v>1.46</v>
      </c>
    </row>
    <row r="82" spans="1:16" x14ac:dyDescent="0.25">
      <c r="A82" s="4">
        <v>463</v>
      </c>
      <c r="B82" s="51" t="s">
        <v>136</v>
      </c>
      <c r="C82" s="51"/>
      <c r="D82" s="4">
        <v>150</v>
      </c>
      <c r="E82" s="4">
        <v>14.96</v>
      </c>
      <c r="F82" s="4">
        <v>10.01</v>
      </c>
      <c r="G82" s="4">
        <v>93.29</v>
      </c>
      <c r="H82" s="4">
        <v>239.85</v>
      </c>
      <c r="I82" s="4">
        <v>15</v>
      </c>
      <c r="J82" s="4">
        <v>0.28000000000000003</v>
      </c>
      <c r="K82" s="4">
        <v>0.04</v>
      </c>
      <c r="L82" s="4">
        <v>0.1</v>
      </c>
      <c r="M82" s="4">
        <v>18.3</v>
      </c>
      <c r="N82" s="4">
        <v>83.6</v>
      </c>
      <c r="O82" s="4">
        <v>34.9</v>
      </c>
      <c r="P82" s="4">
        <v>2</v>
      </c>
    </row>
    <row r="83" spans="1:16" ht="15" customHeight="1" x14ac:dyDescent="0.25">
      <c r="A83" s="4">
        <v>585</v>
      </c>
      <c r="B83" s="52" t="s">
        <v>100</v>
      </c>
      <c r="C83" s="53"/>
      <c r="D83" s="4">
        <v>200</v>
      </c>
      <c r="E83" s="4">
        <v>0.5</v>
      </c>
      <c r="F83" s="4">
        <v>0.2</v>
      </c>
      <c r="G83" s="4">
        <v>23.1</v>
      </c>
      <c r="H83" s="4">
        <v>96</v>
      </c>
      <c r="I83" s="4">
        <v>0.02</v>
      </c>
      <c r="J83" s="4">
        <v>4.3</v>
      </c>
      <c r="K83" s="4">
        <f t="shared" ref="K83" si="10">K85*30/100</f>
        <v>0</v>
      </c>
      <c r="L83" s="4">
        <v>0.08</v>
      </c>
      <c r="M83" s="4">
        <v>22</v>
      </c>
      <c r="N83" s="4">
        <v>16</v>
      </c>
      <c r="O83" s="4">
        <v>14</v>
      </c>
      <c r="P83" s="4">
        <v>1.1000000000000001</v>
      </c>
    </row>
    <row r="84" spans="1:16" ht="29.25" customHeight="1" x14ac:dyDescent="0.25">
      <c r="A84" s="4">
        <v>1</v>
      </c>
      <c r="B84" s="51" t="s">
        <v>33</v>
      </c>
      <c r="C84" s="51"/>
      <c r="D84" s="4">
        <v>30</v>
      </c>
      <c r="E84" s="4">
        <v>1.82</v>
      </c>
      <c r="F84" s="4">
        <v>0.36</v>
      </c>
      <c r="G84" s="4">
        <v>16.059999999999999</v>
      </c>
      <c r="H84" s="4">
        <v>75.400000000000006</v>
      </c>
      <c r="I84" s="4">
        <v>0.04</v>
      </c>
      <c r="J84" s="4">
        <v>0.01</v>
      </c>
      <c r="K84" s="6">
        <v>0</v>
      </c>
      <c r="L84" s="4">
        <v>0.28999999999999998</v>
      </c>
      <c r="M84" s="4">
        <v>7.48</v>
      </c>
      <c r="N84" s="4">
        <v>34.450000000000003</v>
      </c>
      <c r="O84" s="4">
        <v>8.1300000000000008</v>
      </c>
      <c r="P84" s="4">
        <v>1.01</v>
      </c>
    </row>
    <row r="85" spans="1:16" ht="17.25" customHeight="1" x14ac:dyDescent="0.25">
      <c r="A85" s="4">
        <v>1</v>
      </c>
      <c r="B85" s="51" t="s">
        <v>128</v>
      </c>
      <c r="C85" s="51"/>
      <c r="D85" s="4">
        <v>30</v>
      </c>
      <c r="E85" s="4">
        <v>2.46</v>
      </c>
      <c r="F85" s="4">
        <v>0.64</v>
      </c>
      <c r="G85" s="4">
        <v>14.58</v>
      </c>
      <c r="H85" s="4">
        <v>76.5</v>
      </c>
      <c r="I85" s="4">
        <v>0.14000000000000001</v>
      </c>
      <c r="J85" s="4">
        <v>0.01</v>
      </c>
      <c r="K85" s="6">
        <v>0</v>
      </c>
      <c r="L85" s="4">
        <v>0.54</v>
      </c>
      <c r="M85" s="4">
        <v>27.1</v>
      </c>
      <c r="N85" s="4">
        <v>21</v>
      </c>
      <c r="O85" s="4">
        <v>10.68</v>
      </c>
      <c r="P85" s="4">
        <v>0.9</v>
      </c>
    </row>
    <row r="86" spans="1:16" hidden="1" x14ac:dyDescent="0.25">
      <c r="A86" s="4"/>
      <c r="B86" s="51"/>
      <c r="C86" s="5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25">
      <c r="A87" s="61" t="s">
        <v>40</v>
      </c>
      <c r="B87" s="61"/>
      <c r="C87" s="61"/>
      <c r="D87" s="61"/>
      <c r="E87" s="4">
        <f>E80+E81+E82+E83+E85+E86+E84</f>
        <v>48.14</v>
      </c>
      <c r="F87" s="4">
        <f t="shared" ref="F87:P87" si="11">F80+F81+F82+F83+F85+F86+F84</f>
        <v>28.34</v>
      </c>
      <c r="G87" s="4">
        <f t="shared" si="11"/>
        <v>170.96</v>
      </c>
      <c r="H87" s="4">
        <f t="shared" si="11"/>
        <v>852.36</v>
      </c>
      <c r="I87" s="4">
        <f t="shared" si="11"/>
        <v>15.5</v>
      </c>
      <c r="J87" s="4">
        <f t="shared" si="11"/>
        <v>26.970000000000006</v>
      </c>
      <c r="K87" s="4">
        <f t="shared" si="11"/>
        <v>0.12</v>
      </c>
      <c r="L87" s="4">
        <f t="shared" si="11"/>
        <v>1.65</v>
      </c>
      <c r="M87" s="4">
        <f t="shared" si="11"/>
        <v>157.03</v>
      </c>
      <c r="N87" s="4">
        <f t="shared" si="11"/>
        <v>485.27000000000004</v>
      </c>
      <c r="O87" s="4">
        <f t="shared" si="11"/>
        <v>145.26000000000002</v>
      </c>
      <c r="P87" s="4">
        <f t="shared" si="11"/>
        <v>8.42</v>
      </c>
    </row>
    <row r="88" spans="1:16" x14ac:dyDescent="0.25">
      <c r="A88" s="61" t="s">
        <v>41</v>
      </c>
      <c r="B88" s="61"/>
      <c r="C88" s="61"/>
      <c r="D88" s="61"/>
      <c r="E88" s="4">
        <f t="shared" ref="E88:P88" si="12">E87+E78</f>
        <v>53.31</v>
      </c>
      <c r="F88" s="4">
        <f t="shared" si="12"/>
        <v>39.85</v>
      </c>
      <c r="G88" s="4">
        <f t="shared" si="12"/>
        <v>216.16000000000003</v>
      </c>
      <c r="H88" s="4">
        <f t="shared" si="12"/>
        <v>1158.5900000000001</v>
      </c>
      <c r="I88" s="4">
        <f t="shared" si="12"/>
        <v>15.595000000000001</v>
      </c>
      <c r="J88" s="4">
        <f t="shared" si="12"/>
        <v>30.370000000000005</v>
      </c>
      <c r="K88" s="4">
        <f t="shared" si="12"/>
        <v>65.12</v>
      </c>
      <c r="L88" s="4">
        <f t="shared" si="12"/>
        <v>2.0999999999999996</v>
      </c>
      <c r="M88" s="4">
        <f t="shared" si="12"/>
        <v>303.02</v>
      </c>
      <c r="N88" s="4">
        <f t="shared" si="12"/>
        <v>624.32000000000005</v>
      </c>
      <c r="O88" s="4">
        <f t="shared" si="12"/>
        <v>177.89000000000001</v>
      </c>
      <c r="P88" s="4">
        <f t="shared" si="12"/>
        <v>10.4</v>
      </c>
    </row>
    <row r="89" spans="1:16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69" t="s">
        <v>148</v>
      </c>
      <c r="L89" s="69"/>
      <c r="M89" s="69"/>
      <c r="N89" s="69"/>
      <c r="O89" s="69"/>
      <c r="P89" s="69"/>
    </row>
    <row r="90" spans="1:16" x14ac:dyDescent="0.25">
      <c r="A90" s="70" t="s">
        <v>52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</row>
    <row r="91" spans="1:16" x14ac:dyDescent="0.25">
      <c r="A91" s="8" t="s">
        <v>1</v>
      </c>
      <c r="B91" s="9"/>
      <c r="C91" s="9"/>
      <c r="D91" s="24"/>
      <c r="E91" s="23" t="s">
        <v>2</v>
      </c>
      <c r="F91" s="55" t="s">
        <v>53</v>
      </c>
      <c r="G91" s="56"/>
      <c r="H91" s="56"/>
      <c r="I91" s="57" t="s">
        <v>4</v>
      </c>
      <c r="J91" s="57"/>
      <c r="K91" s="58" t="s">
        <v>5</v>
      </c>
      <c r="L91" s="58"/>
      <c r="M91" s="58"/>
      <c r="N91" s="58"/>
      <c r="O91" s="58"/>
      <c r="P91" s="58"/>
    </row>
    <row r="92" spans="1:16" x14ac:dyDescent="0.25">
      <c r="A92" s="9"/>
      <c r="B92" s="9"/>
      <c r="C92" s="9"/>
      <c r="D92" s="59" t="s">
        <v>6</v>
      </c>
      <c r="E92" s="59"/>
      <c r="F92" s="22">
        <v>1</v>
      </c>
      <c r="G92" s="9"/>
      <c r="H92" s="24"/>
      <c r="I92" s="57" t="s">
        <v>8</v>
      </c>
      <c r="J92" s="57"/>
      <c r="K92" s="60" t="s">
        <v>9</v>
      </c>
      <c r="L92" s="60"/>
      <c r="M92" s="60"/>
      <c r="N92" s="60"/>
      <c r="O92" s="60"/>
      <c r="P92" s="60"/>
    </row>
    <row r="93" spans="1:16" x14ac:dyDescent="0.25">
      <c r="A93" s="65" t="s">
        <v>10</v>
      </c>
      <c r="B93" s="65" t="s">
        <v>11</v>
      </c>
      <c r="C93" s="65"/>
      <c r="D93" s="65" t="s">
        <v>12</v>
      </c>
      <c r="E93" s="63" t="s">
        <v>13</v>
      </c>
      <c r="F93" s="63"/>
      <c r="G93" s="63"/>
      <c r="H93" s="65" t="s">
        <v>14</v>
      </c>
      <c r="I93" s="63" t="s">
        <v>15</v>
      </c>
      <c r="J93" s="63"/>
      <c r="K93" s="63"/>
      <c r="L93" s="63"/>
      <c r="M93" s="63" t="s">
        <v>16</v>
      </c>
      <c r="N93" s="63"/>
      <c r="O93" s="63"/>
      <c r="P93" s="63"/>
    </row>
    <row r="94" spans="1:16" x14ac:dyDescent="0.25">
      <c r="A94" s="66"/>
      <c r="B94" s="67"/>
      <c r="C94" s="68"/>
      <c r="D94" s="66"/>
      <c r="E94" s="25" t="s">
        <v>17</v>
      </c>
      <c r="F94" s="25" t="s">
        <v>18</v>
      </c>
      <c r="G94" s="25" t="s">
        <v>19</v>
      </c>
      <c r="H94" s="66"/>
      <c r="I94" s="25" t="s">
        <v>20</v>
      </c>
      <c r="J94" s="25" t="s">
        <v>21</v>
      </c>
      <c r="K94" s="25" t="s">
        <v>22</v>
      </c>
      <c r="L94" s="25" t="s">
        <v>23</v>
      </c>
      <c r="M94" s="25" t="s">
        <v>24</v>
      </c>
      <c r="N94" s="25" t="s">
        <v>25</v>
      </c>
      <c r="O94" s="25" t="s">
        <v>26</v>
      </c>
      <c r="P94" s="25" t="s">
        <v>27</v>
      </c>
    </row>
    <row r="95" spans="1:16" x14ac:dyDescent="0.25">
      <c r="A95" s="26">
        <v>1</v>
      </c>
      <c r="B95" s="64">
        <v>2</v>
      </c>
      <c r="C95" s="64"/>
      <c r="D95" s="26">
        <v>3</v>
      </c>
      <c r="E95" s="26">
        <v>4</v>
      </c>
      <c r="F95" s="26">
        <v>5</v>
      </c>
      <c r="G95" s="26">
        <v>6</v>
      </c>
      <c r="H95" s="26">
        <v>7</v>
      </c>
      <c r="I95" s="26">
        <v>8</v>
      </c>
      <c r="J95" s="26">
        <v>9</v>
      </c>
      <c r="K95" s="26">
        <v>10</v>
      </c>
      <c r="L95" s="26">
        <v>11</v>
      </c>
      <c r="M95" s="26">
        <v>12</v>
      </c>
      <c r="N95" s="26">
        <v>13</v>
      </c>
      <c r="O95" s="26">
        <v>14</v>
      </c>
      <c r="P95" s="26">
        <v>15</v>
      </c>
    </row>
    <row r="96" spans="1:16" x14ac:dyDescent="0.25">
      <c r="A96" s="62" t="s">
        <v>29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</row>
    <row r="97" spans="1:16" ht="27.75" customHeight="1" x14ac:dyDescent="0.25">
      <c r="A97" s="4">
        <v>450</v>
      </c>
      <c r="B97" s="51" t="s">
        <v>124</v>
      </c>
      <c r="C97" s="51"/>
      <c r="D97" s="4">
        <v>150</v>
      </c>
      <c r="E97" s="6">
        <v>5.21</v>
      </c>
      <c r="F97" s="6">
        <v>11.89</v>
      </c>
      <c r="G97" s="6">
        <v>0.06</v>
      </c>
      <c r="H97" s="6">
        <v>129.84</v>
      </c>
      <c r="I97" s="6">
        <v>0.01</v>
      </c>
      <c r="J97" s="6">
        <v>0.01</v>
      </c>
      <c r="K97" s="6">
        <v>30</v>
      </c>
      <c r="L97" s="6">
        <v>0.06</v>
      </c>
      <c r="M97" s="6">
        <v>1.2</v>
      </c>
      <c r="N97" s="6">
        <v>1.73</v>
      </c>
      <c r="O97" s="6">
        <v>0.01</v>
      </c>
      <c r="P97" s="6">
        <v>0.01</v>
      </c>
    </row>
    <row r="98" spans="1:16" ht="15" customHeight="1" x14ac:dyDescent="0.25">
      <c r="A98" s="4">
        <v>629</v>
      </c>
      <c r="B98" s="51" t="s">
        <v>91</v>
      </c>
      <c r="C98" s="51"/>
      <c r="D98" s="4" t="s">
        <v>92</v>
      </c>
      <c r="E98" s="4">
        <v>0.46</v>
      </c>
      <c r="F98" s="4">
        <v>0.11</v>
      </c>
      <c r="G98" s="4">
        <v>15.26</v>
      </c>
      <c r="H98" s="4">
        <v>62.23</v>
      </c>
      <c r="I98" s="6">
        <v>0</v>
      </c>
      <c r="J98" s="4">
        <v>0.02</v>
      </c>
      <c r="K98" s="6">
        <v>0</v>
      </c>
      <c r="L98" s="4">
        <v>0.01</v>
      </c>
      <c r="M98" s="4">
        <v>13.15</v>
      </c>
      <c r="N98" s="4">
        <v>18.02</v>
      </c>
      <c r="O98" s="4">
        <v>9.64</v>
      </c>
      <c r="P98" s="4">
        <v>1.73</v>
      </c>
    </row>
    <row r="99" spans="1:16" ht="30.75" customHeight="1" x14ac:dyDescent="0.25">
      <c r="A99" s="4">
        <v>1</v>
      </c>
      <c r="B99" s="51" t="s">
        <v>33</v>
      </c>
      <c r="C99" s="51"/>
      <c r="D99" s="4">
        <v>30</v>
      </c>
      <c r="E99" s="4">
        <v>1.82</v>
      </c>
      <c r="F99" s="4">
        <v>0.36</v>
      </c>
      <c r="G99" s="4">
        <v>16.059999999999999</v>
      </c>
      <c r="H99" s="4">
        <v>75.400000000000006</v>
      </c>
      <c r="I99" s="4">
        <v>0.04</v>
      </c>
      <c r="J99" s="4">
        <v>0.01</v>
      </c>
      <c r="K99" s="6">
        <v>0</v>
      </c>
      <c r="L99" s="4">
        <v>0.28999999999999998</v>
      </c>
      <c r="M99" s="4">
        <v>7.48</v>
      </c>
      <c r="N99" s="4">
        <v>34.450000000000003</v>
      </c>
      <c r="O99" s="4">
        <v>8.1300000000000008</v>
      </c>
      <c r="P99" s="4">
        <v>1.01</v>
      </c>
    </row>
    <row r="100" spans="1:16" x14ac:dyDescent="0.25">
      <c r="A100" s="61" t="s">
        <v>34</v>
      </c>
      <c r="B100" s="61"/>
      <c r="C100" s="61"/>
      <c r="D100" s="61"/>
      <c r="E100" s="4">
        <f>E97+E98+E99</f>
        <v>7.49</v>
      </c>
      <c r="F100" s="4">
        <f t="shared" ref="F100:P100" si="13">F97+F98+F99</f>
        <v>12.36</v>
      </c>
      <c r="G100" s="4">
        <f t="shared" si="13"/>
        <v>31.38</v>
      </c>
      <c r="H100" s="4">
        <f t="shared" si="13"/>
        <v>267.47000000000003</v>
      </c>
      <c r="I100" s="4">
        <f t="shared" si="13"/>
        <v>0.05</v>
      </c>
      <c r="J100" s="4">
        <f t="shared" si="13"/>
        <v>0.04</v>
      </c>
      <c r="K100" s="4">
        <f t="shared" si="13"/>
        <v>30</v>
      </c>
      <c r="L100" s="4">
        <f t="shared" si="13"/>
        <v>0.36</v>
      </c>
      <c r="M100" s="4">
        <f t="shared" si="13"/>
        <v>21.83</v>
      </c>
      <c r="N100" s="4">
        <f t="shared" si="13"/>
        <v>54.2</v>
      </c>
      <c r="O100" s="4">
        <f t="shared" si="13"/>
        <v>17.78</v>
      </c>
      <c r="P100" s="4">
        <f t="shared" si="13"/>
        <v>2.75</v>
      </c>
    </row>
    <row r="101" spans="1:16" x14ac:dyDescent="0.25">
      <c r="A101" s="62" t="s">
        <v>35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</row>
    <row r="102" spans="1:16" ht="28.5" customHeight="1" x14ac:dyDescent="0.25">
      <c r="A102" s="13">
        <v>110</v>
      </c>
      <c r="B102" s="71" t="s">
        <v>137</v>
      </c>
      <c r="C102" s="71"/>
      <c r="D102" s="28" t="s">
        <v>94</v>
      </c>
      <c r="E102" s="32">
        <v>2.8</v>
      </c>
      <c r="F102" s="32">
        <v>12.38</v>
      </c>
      <c r="G102" s="32">
        <v>16.66</v>
      </c>
      <c r="H102" s="29">
        <v>151.30000000000001</v>
      </c>
      <c r="I102" s="30">
        <v>10.4</v>
      </c>
      <c r="J102" s="13">
        <v>32.299999999999997</v>
      </c>
      <c r="K102" s="13">
        <v>0.06</v>
      </c>
      <c r="L102" s="13">
        <v>0.6</v>
      </c>
      <c r="M102" s="13">
        <v>231.65</v>
      </c>
      <c r="N102" s="13">
        <v>189.9</v>
      </c>
      <c r="O102" s="13">
        <v>61.5</v>
      </c>
      <c r="P102" s="13">
        <v>8.9600000000000009</v>
      </c>
    </row>
    <row r="103" spans="1:16" ht="15" customHeight="1" x14ac:dyDescent="0.25">
      <c r="A103" s="4">
        <v>257</v>
      </c>
      <c r="B103" s="51" t="s">
        <v>119</v>
      </c>
      <c r="C103" s="51"/>
      <c r="D103" s="4" t="s">
        <v>31</v>
      </c>
      <c r="E103" s="4">
        <v>4.95</v>
      </c>
      <c r="F103" s="4">
        <v>17.04</v>
      </c>
      <c r="G103" s="4">
        <v>8</v>
      </c>
      <c r="H103" s="4">
        <v>369.25</v>
      </c>
      <c r="I103" s="4">
        <v>7.0000000000000007E-2</v>
      </c>
      <c r="J103" s="4">
        <v>0.27</v>
      </c>
      <c r="K103" s="4">
        <v>100.9</v>
      </c>
      <c r="L103" s="4">
        <v>0.15</v>
      </c>
      <c r="M103" s="4">
        <v>203.25</v>
      </c>
      <c r="N103" s="4">
        <v>154.19999999999999</v>
      </c>
      <c r="O103" s="4">
        <v>23.38</v>
      </c>
      <c r="P103" s="4">
        <v>0.21</v>
      </c>
    </row>
    <row r="104" spans="1:16" x14ac:dyDescent="0.25">
      <c r="A104" s="11">
        <v>43</v>
      </c>
      <c r="B104" s="51" t="s">
        <v>120</v>
      </c>
      <c r="C104" s="51"/>
      <c r="D104" s="4">
        <v>100</v>
      </c>
      <c r="E104" s="4">
        <v>4.4400000000000004</v>
      </c>
      <c r="F104" s="4">
        <v>21.36</v>
      </c>
      <c r="G104" s="4">
        <v>53.93</v>
      </c>
      <c r="H104" s="4">
        <v>421.98</v>
      </c>
      <c r="I104" s="4">
        <v>89.5</v>
      </c>
      <c r="J104" s="4">
        <v>0.18</v>
      </c>
      <c r="K104" s="4">
        <v>151.9</v>
      </c>
      <c r="L104" s="4">
        <v>0.83</v>
      </c>
      <c r="M104" s="4">
        <v>30.11</v>
      </c>
      <c r="N104" s="4">
        <v>48.3</v>
      </c>
      <c r="O104" s="4">
        <v>7.6</v>
      </c>
      <c r="P104" s="4">
        <v>0.6</v>
      </c>
    </row>
    <row r="105" spans="1:16" x14ac:dyDescent="0.25">
      <c r="A105" s="4">
        <v>591</v>
      </c>
      <c r="B105" s="51" t="s">
        <v>109</v>
      </c>
      <c r="C105" s="51"/>
      <c r="D105" s="4">
        <v>200</v>
      </c>
      <c r="E105" s="4">
        <v>0.02</v>
      </c>
      <c r="F105" s="4">
        <v>0</v>
      </c>
      <c r="G105" s="4">
        <v>22.08</v>
      </c>
      <c r="H105" s="4">
        <v>126.3</v>
      </c>
      <c r="I105" s="4">
        <v>0.02</v>
      </c>
      <c r="J105" s="4">
        <v>55</v>
      </c>
      <c r="K105" s="4">
        <v>0</v>
      </c>
      <c r="L105" s="4">
        <v>0.1</v>
      </c>
      <c r="M105" s="4">
        <v>34</v>
      </c>
      <c r="N105" s="4">
        <v>23</v>
      </c>
      <c r="O105" s="4">
        <v>13</v>
      </c>
      <c r="P105" s="4">
        <v>0.3</v>
      </c>
    </row>
    <row r="106" spans="1:16" ht="28.5" customHeight="1" x14ac:dyDescent="0.25">
      <c r="A106" s="4">
        <v>1</v>
      </c>
      <c r="B106" s="51" t="s">
        <v>33</v>
      </c>
      <c r="C106" s="51"/>
      <c r="D106" s="4">
        <v>30</v>
      </c>
      <c r="E106" s="4">
        <v>1.82</v>
      </c>
      <c r="F106" s="4">
        <v>0.36</v>
      </c>
      <c r="G106" s="4">
        <v>16.059999999999999</v>
      </c>
      <c r="H106" s="4">
        <v>75.400000000000006</v>
      </c>
      <c r="I106" s="4">
        <v>0.04</v>
      </c>
      <c r="J106" s="4">
        <v>0.01</v>
      </c>
      <c r="K106" s="6">
        <v>0</v>
      </c>
      <c r="L106" s="4">
        <v>0.28999999999999998</v>
      </c>
      <c r="M106" s="4">
        <v>7.48</v>
      </c>
      <c r="N106" s="4">
        <v>34.450000000000003</v>
      </c>
      <c r="O106" s="4">
        <v>8.1300000000000008</v>
      </c>
      <c r="P106" s="4">
        <v>1.01</v>
      </c>
    </row>
    <row r="107" spans="1:16" ht="14.25" customHeight="1" x14ac:dyDescent="0.25">
      <c r="A107" s="4">
        <v>1</v>
      </c>
      <c r="B107" s="51" t="s">
        <v>128</v>
      </c>
      <c r="C107" s="51"/>
      <c r="D107" s="4">
        <v>30</v>
      </c>
      <c r="E107" s="4">
        <v>2.46</v>
      </c>
      <c r="F107" s="4">
        <v>0.64</v>
      </c>
      <c r="G107" s="4">
        <v>14.58</v>
      </c>
      <c r="H107" s="4">
        <v>76.5</v>
      </c>
      <c r="I107" s="4">
        <v>0.14000000000000001</v>
      </c>
      <c r="J107" s="4">
        <v>0.01</v>
      </c>
      <c r="K107" s="6">
        <v>0</v>
      </c>
      <c r="L107" s="4">
        <v>0.54</v>
      </c>
      <c r="M107" s="4">
        <v>27.1</v>
      </c>
      <c r="N107" s="4">
        <v>21</v>
      </c>
      <c r="O107" s="4">
        <v>10.68</v>
      </c>
      <c r="P107" s="4">
        <v>0.9</v>
      </c>
    </row>
    <row r="108" spans="1:16" x14ac:dyDescent="0.25">
      <c r="A108" s="61" t="s">
        <v>40</v>
      </c>
      <c r="B108" s="61"/>
      <c r="C108" s="61"/>
      <c r="D108" s="61"/>
      <c r="E108" s="4">
        <f>E102+E103+E104+E105+E107+E106</f>
        <v>16.490000000000002</v>
      </c>
      <c r="F108" s="4">
        <f t="shared" ref="F108:P108" si="14">F102+F103+F104+F105+F107+F106</f>
        <v>51.78</v>
      </c>
      <c r="G108" s="4">
        <f t="shared" si="14"/>
        <v>131.31</v>
      </c>
      <c r="H108" s="4">
        <f t="shared" si="14"/>
        <v>1220.73</v>
      </c>
      <c r="I108" s="4">
        <f t="shared" si="14"/>
        <v>100.17</v>
      </c>
      <c r="J108" s="4">
        <f t="shared" si="14"/>
        <v>87.77000000000001</v>
      </c>
      <c r="K108" s="4">
        <f t="shared" si="14"/>
        <v>252.86</v>
      </c>
      <c r="L108" s="4">
        <f t="shared" si="14"/>
        <v>2.5100000000000002</v>
      </c>
      <c r="M108" s="4">
        <f t="shared" si="14"/>
        <v>533.59</v>
      </c>
      <c r="N108" s="4">
        <f t="shared" si="14"/>
        <v>470.85</v>
      </c>
      <c r="O108" s="4">
        <f t="shared" si="14"/>
        <v>124.28999999999999</v>
      </c>
      <c r="P108" s="4">
        <f t="shared" si="14"/>
        <v>11.980000000000002</v>
      </c>
    </row>
    <row r="109" spans="1:16" x14ac:dyDescent="0.25">
      <c r="A109" s="61" t="s">
        <v>41</v>
      </c>
      <c r="B109" s="61"/>
      <c r="C109" s="61"/>
      <c r="D109" s="61"/>
      <c r="E109" s="4">
        <f t="shared" ref="E109:P109" si="15">E100+E108</f>
        <v>23.980000000000004</v>
      </c>
      <c r="F109" s="4">
        <f t="shared" si="15"/>
        <v>64.14</v>
      </c>
      <c r="G109" s="4">
        <f t="shared" si="15"/>
        <v>162.69</v>
      </c>
      <c r="H109" s="4">
        <f t="shared" si="15"/>
        <v>1488.2</v>
      </c>
      <c r="I109" s="4">
        <f t="shared" si="15"/>
        <v>100.22</v>
      </c>
      <c r="J109" s="4">
        <f t="shared" si="15"/>
        <v>87.810000000000016</v>
      </c>
      <c r="K109" s="4">
        <f t="shared" si="15"/>
        <v>282.86</v>
      </c>
      <c r="L109" s="4">
        <f t="shared" si="15"/>
        <v>2.87</v>
      </c>
      <c r="M109" s="4">
        <f t="shared" si="15"/>
        <v>555.42000000000007</v>
      </c>
      <c r="N109" s="4">
        <f t="shared" si="15"/>
        <v>525.05000000000007</v>
      </c>
      <c r="O109" s="4">
        <f t="shared" si="15"/>
        <v>142.07</v>
      </c>
      <c r="P109" s="4">
        <f t="shared" si="15"/>
        <v>14.730000000000002</v>
      </c>
    </row>
    <row r="110" spans="1:16" ht="1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69" t="s">
        <v>148</v>
      </c>
      <c r="L110" s="69"/>
      <c r="M110" s="69"/>
      <c r="N110" s="69"/>
      <c r="O110" s="69"/>
      <c r="P110" s="69"/>
    </row>
    <row r="111" spans="1:16" x14ac:dyDescent="0.25">
      <c r="A111" s="70" t="s">
        <v>54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</row>
    <row r="112" spans="1:16" x14ac:dyDescent="0.25">
      <c r="A112" s="8" t="s">
        <v>1</v>
      </c>
      <c r="B112" s="9"/>
      <c r="C112" s="9"/>
      <c r="D112" s="35"/>
      <c r="E112" s="34" t="s">
        <v>2</v>
      </c>
      <c r="F112" s="55" t="s">
        <v>3</v>
      </c>
      <c r="G112" s="56"/>
      <c r="H112" s="56"/>
      <c r="I112" s="57" t="s">
        <v>4</v>
      </c>
      <c r="J112" s="57"/>
      <c r="K112" s="58" t="s">
        <v>5</v>
      </c>
      <c r="L112" s="58"/>
      <c r="M112" s="58"/>
      <c r="N112" s="58"/>
      <c r="O112" s="58"/>
      <c r="P112" s="58"/>
    </row>
    <row r="113" spans="1:16" x14ac:dyDescent="0.25">
      <c r="A113" s="9"/>
      <c r="B113" s="9"/>
      <c r="C113" s="9"/>
      <c r="D113" s="59" t="s">
        <v>6</v>
      </c>
      <c r="E113" s="59"/>
      <c r="F113" s="33">
        <v>2</v>
      </c>
      <c r="G113" s="9"/>
      <c r="H113" s="35"/>
      <c r="I113" s="57" t="s">
        <v>8</v>
      </c>
      <c r="J113" s="57"/>
      <c r="K113" s="60" t="s">
        <v>9</v>
      </c>
      <c r="L113" s="60"/>
      <c r="M113" s="60"/>
      <c r="N113" s="60"/>
      <c r="O113" s="60"/>
      <c r="P113" s="60"/>
    </row>
    <row r="114" spans="1:16" x14ac:dyDescent="0.25">
      <c r="A114" s="65" t="s">
        <v>10</v>
      </c>
      <c r="B114" s="65" t="s">
        <v>11</v>
      </c>
      <c r="C114" s="65"/>
      <c r="D114" s="65" t="s">
        <v>12</v>
      </c>
      <c r="E114" s="63" t="s">
        <v>13</v>
      </c>
      <c r="F114" s="63"/>
      <c r="G114" s="63"/>
      <c r="H114" s="65" t="s">
        <v>14</v>
      </c>
      <c r="I114" s="63" t="s">
        <v>15</v>
      </c>
      <c r="J114" s="63"/>
      <c r="K114" s="63"/>
      <c r="L114" s="63"/>
      <c r="M114" s="63" t="s">
        <v>16</v>
      </c>
      <c r="N114" s="63"/>
      <c r="O114" s="63"/>
      <c r="P114" s="63"/>
    </row>
    <row r="115" spans="1:16" x14ac:dyDescent="0.25">
      <c r="A115" s="66"/>
      <c r="B115" s="67"/>
      <c r="C115" s="68"/>
      <c r="D115" s="66"/>
      <c r="E115" s="36" t="s">
        <v>17</v>
      </c>
      <c r="F115" s="36" t="s">
        <v>18</v>
      </c>
      <c r="G115" s="36" t="s">
        <v>19</v>
      </c>
      <c r="H115" s="66"/>
      <c r="I115" s="36" t="s">
        <v>20</v>
      </c>
      <c r="J115" s="36" t="s">
        <v>21</v>
      </c>
      <c r="K115" s="36" t="s">
        <v>22</v>
      </c>
      <c r="L115" s="36" t="s">
        <v>23</v>
      </c>
      <c r="M115" s="36" t="s">
        <v>24</v>
      </c>
      <c r="N115" s="36" t="s">
        <v>25</v>
      </c>
      <c r="O115" s="36" t="s">
        <v>26</v>
      </c>
      <c r="P115" s="36" t="s">
        <v>27</v>
      </c>
    </row>
    <row r="116" spans="1:16" x14ac:dyDescent="0.25">
      <c r="A116" s="37">
        <v>1</v>
      </c>
      <c r="B116" s="64">
        <v>2</v>
      </c>
      <c r="C116" s="64"/>
      <c r="D116" s="37">
        <v>3</v>
      </c>
      <c r="E116" s="37">
        <v>4</v>
      </c>
      <c r="F116" s="37">
        <v>5</v>
      </c>
      <c r="G116" s="37">
        <v>6</v>
      </c>
      <c r="H116" s="37">
        <v>7</v>
      </c>
      <c r="I116" s="37">
        <v>8</v>
      </c>
      <c r="J116" s="37">
        <v>9</v>
      </c>
      <c r="K116" s="37">
        <v>10</v>
      </c>
      <c r="L116" s="37">
        <v>11</v>
      </c>
      <c r="M116" s="37">
        <v>12</v>
      </c>
      <c r="N116" s="37">
        <v>13</v>
      </c>
      <c r="O116" s="37">
        <v>14</v>
      </c>
      <c r="P116" s="37">
        <v>15</v>
      </c>
    </row>
    <row r="117" spans="1:16" x14ac:dyDescent="0.25">
      <c r="A117" s="62" t="s">
        <v>29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</row>
    <row r="118" spans="1:16" ht="27" customHeight="1" x14ac:dyDescent="0.25">
      <c r="A118" s="4">
        <v>262</v>
      </c>
      <c r="B118" s="51" t="s">
        <v>102</v>
      </c>
      <c r="C118" s="51"/>
      <c r="D118" s="4" t="s">
        <v>31</v>
      </c>
      <c r="E118" s="4">
        <v>5.79</v>
      </c>
      <c r="F118" s="4">
        <v>7.46</v>
      </c>
      <c r="G118" s="4">
        <v>25.94</v>
      </c>
      <c r="H118" s="4">
        <v>195.12</v>
      </c>
      <c r="I118" s="4">
        <v>0.08</v>
      </c>
      <c r="J118" s="4">
        <v>0.2</v>
      </c>
      <c r="K118" s="4">
        <v>43.72</v>
      </c>
      <c r="L118" s="4">
        <v>0.36</v>
      </c>
      <c r="M118" s="4">
        <v>157.13999999999999</v>
      </c>
      <c r="N118" s="4">
        <v>131.27000000000001</v>
      </c>
      <c r="O118" s="4">
        <v>21.34</v>
      </c>
      <c r="P118" s="4">
        <v>0.38</v>
      </c>
    </row>
    <row r="119" spans="1:16" x14ac:dyDescent="0.25">
      <c r="A119" s="4">
        <v>629</v>
      </c>
      <c r="B119" s="51" t="s">
        <v>91</v>
      </c>
      <c r="C119" s="51"/>
      <c r="D119" s="4" t="s">
        <v>92</v>
      </c>
      <c r="E119" s="4">
        <v>0.46</v>
      </c>
      <c r="F119" s="4">
        <v>0.11</v>
      </c>
      <c r="G119" s="4">
        <v>15.26</v>
      </c>
      <c r="H119" s="4">
        <v>62.23</v>
      </c>
      <c r="I119" s="6">
        <v>0</v>
      </c>
      <c r="J119" s="4">
        <v>0.02</v>
      </c>
      <c r="K119" s="6">
        <v>0</v>
      </c>
      <c r="L119" s="4">
        <v>0.01</v>
      </c>
      <c r="M119" s="4">
        <v>13.15</v>
      </c>
      <c r="N119" s="4">
        <v>18.02</v>
      </c>
      <c r="O119" s="4">
        <v>9.64</v>
      </c>
      <c r="P119" s="4">
        <v>1.73</v>
      </c>
    </row>
    <row r="120" spans="1:16" ht="15" customHeight="1" x14ac:dyDescent="0.25">
      <c r="A120" s="4">
        <v>1</v>
      </c>
      <c r="B120" s="51" t="s">
        <v>33</v>
      </c>
      <c r="C120" s="51"/>
      <c r="D120" s="4">
        <v>30</v>
      </c>
      <c r="E120" s="4">
        <v>1.82</v>
      </c>
      <c r="F120" s="4">
        <v>0.36</v>
      </c>
      <c r="G120" s="4">
        <v>16.059999999999999</v>
      </c>
      <c r="H120" s="4">
        <v>75.400000000000006</v>
      </c>
      <c r="I120" s="4">
        <v>0.04</v>
      </c>
      <c r="J120" s="4">
        <v>0.01</v>
      </c>
      <c r="K120" s="6">
        <v>0</v>
      </c>
      <c r="L120" s="4">
        <v>0.28999999999999998</v>
      </c>
      <c r="M120" s="4">
        <v>7.48</v>
      </c>
      <c r="N120" s="4">
        <v>34.450000000000003</v>
      </c>
      <c r="O120" s="4">
        <v>8.1300000000000008</v>
      </c>
      <c r="P120" s="4">
        <v>1.01</v>
      </c>
    </row>
    <row r="121" spans="1:16" x14ac:dyDescent="0.25">
      <c r="A121" s="61" t="s">
        <v>34</v>
      </c>
      <c r="B121" s="61"/>
      <c r="C121" s="61"/>
      <c r="D121" s="61"/>
      <c r="E121" s="4">
        <f>E118+E119+E120</f>
        <v>8.07</v>
      </c>
      <c r="F121" s="4">
        <f t="shared" ref="F121:P121" si="16">F118+F119+F120</f>
        <v>7.9300000000000006</v>
      </c>
      <c r="G121" s="4">
        <f t="shared" si="16"/>
        <v>57.260000000000005</v>
      </c>
      <c r="H121" s="4">
        <f t="shared" si="16"/>
        <v>332.75</v>
      </c>
      <c r="I121" s="4">
        <f t="shared" si="16"/>
        <v>0.12</v>
      </c>
      <c r="J121" s="4">
        <f t="shared" si="16"/>
        <v>0.23</v>
      </c>
      <c r="K121" s="4">
        <f t="shared" si="16"/>
        <v>43.72</v>
      </c>
      <c r="L121" s="4">
        <f t="shared" si="16"/>
        <v>0.65999999999999992</v>
      </c>
      <c r="M121" s="4">
        <f t="shared" si="16"/>
        <v>177.76999999999998</v>
      </c>
      <c r="N121" s="4">
        <f t="shared" si="16"/>
        <v>183.74</v>
      </c>
      <c r="O121" s="4">
        <f t="shared" si="16"/>
        <v>39.11</v>
      </c>
      <c r="P121" s="4">
        <f t="shared" si="16"/>
        <v>3.12</v>
      </c>
    </row>
    <row r="122" spans="1:16" x14ac:dyDescent="0.25">
      <c r="A122" s="62" t="s">
        <v>35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</row>
    <row r="123" spans="1:16" ht="16.5" customHeight="1" x14ac:dyDescent="0.25">
      <c r="A123" s="4" t="s">
        <v>58</v>
      </c>
      <c r="B123" s="51" t="s">
        <v>141</v>
      </c>
      <c r="C123" s="51"/>
      <c r="D123" s="4" t="s">
        <v>89</v>
      </c>
      <c r="E123" s="4" t="s">
        <v>57</v>
      </c>
      <c r="F123" s="4" t="s">
        <v>59</v>
      </c>
      <c r="G123" s="4" t="s">
        <v>60</v>
      </c>
      <c r="H123" s="4" t="s">
        <v>61</v>
      </c>
      <c r="I123" s="4" t="s">
        <v>39</v>
      </c>
      <c r="J123" s="4" t="s">
        <v>37</v>
      </c>
      <c r="K123" s="4" t="s">
        <v>28</v>
      </c>
      <c r="L123" s="4" t="s">
        <v>62</v>
      </c>
      <c r="M123" s="4" t="s">
        <v>63</v>
      </c>
      <c r="N123" s="4" t="s">
        <v>64</v>
      </c>
      <c r="O123" s="4" t="s">
        <v>65</v>
      </c>
      <c r="P123" s="4" t="s">
        <v>66</v>
      </c>
    </row>
    <row r="124" spans="1:16" ht="15" customHeight="1" x14ac:dyDescent="0.25">
      <c r="A124" s="4">
        <v>387</v>
      </c>
      <c r="B124" s="51" t="s">
        <v>73</v>
      </c>
      <c r="C124" s="51"/>
      <c r="D124" s="4" t="s">
        <v>105</v>
      </c>
      <c r="E124" s="4">
        <v>14.3</v>
      </c>
      <c r="F124" s="4">
        <v>10</v>
      </c>
      <c r="G124" s="4">
        <v>5.5</v>
      </c>
      <c r="H124" s="4">
        <v>171</v>
      </c>
      <c r="I124" s="4">
        <v>0.18</v>
      </c>
      <c r="J124" s="4">
        <v>7.71</v>
      </c>
      <c r="K124" s="4">
        <v>5.01</v>
      </c>
      <c r="L124" s="4">
        <v>0.89</v>
      </c>
      <c r="M124" s="4">
        <v>32.81</v>
      </c>
      <c r="N124" s="4">
        <v>244.98</v>
      </c>
      <c r="O124" s="4">
        <v>16.68</v>
      </c>
      <c r="P124" s="4">
        <v>4.95</v>
      </c>
    </row>
    <row r="125" spans="1:16" ht="15" customHeight="1" x14ac:dyDescent="0.25">
      <c r="A125" s="4">
        <v>463</v>
      </c>
      <c r="B125" s="51" t="s">
        <v>49</v>
      </c>
      <c r="C125" s="51"/>
      <c r="D125" s="4">
        <v>150</v>
      </c>
      <c r="E125" s="4">
        <v>15.95</v>
      </c>
      <c r="F125" s="4">
        <v>12.94</v>
      </c>
      <c r="G125" s="4">
        <v>72.069999999999993</v>
      </c>
      <c r="H125" s="4">
        <v>467.84</v>
      </c>
      <c r="I125" s="4">
        <v>0.54</v>
      </c>
      <c r="J125" s="4">
        <v>0.27</v>
      </c>
      <c r="K125" s="4">
        <v>50.63</v>
      </c>
      <c r="L125" s="4">
        <v>1.1299999999999999</v>
      </c>
      <c r="M125" s="4">
        <v>27.23</v>
      </c>
      <c r="N125" s="4">
        <v>378.41</v>
      </c>
      <c r="O125" s="4">
        <v>252</v>
      </c>
      <c r="P125" s="4">
        <v>8.4600000000000009</v>
      </c>
    </row>
    <row r="126" spans="1:16" x14ac:dyDescent="0.25">
      <c r="A126" s="4">
        <v>50</v>
      </c>
      <c r="B126" s="51" t="s">
        <v>118</v>
      </c>
      <c r="C126" s="51"/>
      <c r="D126" s="4">
        <v>20</v>
      </c>
      <c r="E126" s="4">
        <v>0.62</v>
      </c>
      <c r="F126" s="4">
        <v>0.74</v>
      </c>
      <c r="G126" s="4">
        <v>1.28</v>
      </c>
      <c r="H126" s="4">
        <v>14.4</v>
      </c>
      <c r="I126" s="4">
        <v>2.1999999999999999E-2</v>
      </c>
      <c r="J126" s="4">
        <v>1.96</v>
      </c>
      <c r="K126" s="4">
        <f t="shared" ref="K126:L126" si="17">K127/5</f>
        <v>0</v>
      </c>
      <c r="L126" s="4">
        <f t="shared" si="17"/>
        <v>0.02</v>
      </c>
      <c r="M126" s="4">
        <v>4.16</v>
      </c>
      <c r="N126" s="4">
        <v>12.4</v>
      </c>
      <c r="O126" s="4">
        <v>4.2</v>
      </c>
      <c r="P126" s="4">
        <v>0.14000000000000001</v>
      </c>
    </row>
    <row r="127" spans="1:16" ht="15" customHeight="1" x14ac:dyDescent="0.25">
      <c r="A127" s="4">
        <v>591</v>
      </c>
      <c r="B127" s="51" t="s">
        <v>109</v>
      </c>
      <c r="C127" s="51"/>
      <c r="D127" s="4">
        <v>200</v>
      </c>
      <c r="E127" s="4">
        <v>0.02</v>
      </c>
      <c r="F127" s="4">
        <v>0</v>
      </c>
      <c r="G127" s="4">
        <v>22.08</v>
      </c>
      <c r="H127" s="4">
        <v>126.3</v>
      </c>
      <c r="I127" s="4">
        <v>0.02</v>
      </c>
      <c r="J127" s="4">
        <v>55</v>
      </c>
      <c r="K127" s="4">
        <v>0</v>
      </c>
      <c r="L127" s="4">
        <v>0.1</v>
      </c>
      <c r="M127" s="4">
        <v>34</v>
      </c>
      <c r="N127" s="4">
        <v>23</v>
      </c>
      <c r="O127" s="4">
        <v>13</v>
      </c>
      <c r="P127" s="4">
        <v>0.3</v>
      </c>
    </row>
    <row r="128" spans="1:16" ht="15" customHeight="1" x14ac:dyDescent="0.25">
      <c r="A128" s="4">
        <v>1</v>
      </c>
      <c r="B128" s="51" t="s">
        <v>33</v>
      </c>
      <c r="C128" s="51"/>
      <c r="D128" s="4">
        <v>30</v>
      </c>
      <c r="E128" s="4">
        <v>1.82</v>
      </c>
      <c r="F128" s="4">
        <v>0.36</v>
      </c>
      <c r="G128" s="4">
        <v>16.059999999999999</v>
      </c>
      <c r="H128" s="4">
        <v>75.400000000000006</v>
      </c>
      <c r="I128" s="4">
        <v>0.04</v>
      </c>
      <c r="J128" s="4">
        <v>0.01</v>
      </c>
      <c r="K128" s="6">
        <v>0</v>
      </c>
      <c r="L128" s="4">
        <v>0.28999999999999998</v>
      </c>
      <c r="M128" s="4">
        <v>7.48</v>
      </c>
      <c r="N128" s="4">
        <v>34.450000000000003</v>
      </c>
      <c r="O128" s="4">
        <v>8.1300000000000008</v>
      </c>
      <c r="P128" s="4">
        <v>1.01</v>
      </c>
    </row>
    <row r="129" spans="1:16" ht="15" customHeight="1" x14ac:dyDescent="0.25">
      <c r="A129" s="4">
        <v>1</v>
      </c>
      <c r="B129" s="51" t="s">
        <v>128</v>
      </c>
      <c r="C129" s="51"/>
      <c r="D129" s="4">
        <v>30</v>
      </c>
      <c r="E129" s="4">
        <v>2.46</v>
      </c>
      <c r="F129" s="4">
        <v>0.64</v>
      </c>
      <c r="G129" s="4">
        <v>14.58</v>
      </c>
      <c r="H129" s="4">
        <v>76.5</v>
      </c>
      <c r="I129" s="4">
        <v>0.14000000000000001</v>
      </c>
      <c r="J129" s="4">
        <v>0.01</v>
      </c>
      <c r="K129" s="6">
        <v>0</v>
      </c>
      <c r="L129" s="4">
        <v>0.54</v>
      </c>
      <c r="M129" s="4">
        <v>27.1</v>
      </c>
      <c r="N129" s="4">
        <v>21</v>
      </c>
      <c r="O129" s="4">
        <v>10.68</v>
      </c>
      <c r="P129" s="4">
        <v>0.9</v>
      </c>
    </row>
    <row r="130" spans="1:16" x14ac:dyDescent="0.25">
      <c r="A130" s="61" t="s">
        <v>40</v>
      </c>
      <c r="B130" s="61"/>
      <c r="C130" s="61"/>
      <c r="D130" s="61"/>
      <c r="E130" s="4">
        <f>E123+E124+E125+E126+E127+E129+E128</f>
        <v>38.11</v>
      </c>
      <c r="F130" s="4">
        <f t="shared" ref="F130:P130" si="18">F123+F124+F125+F126+F127+F129+F128</f>
        <v>30.55</v>
      </c>
      <c r="G130" s="4">
        <f t="shared" si="18"/>
        <v>145.52000000000001</v>
      </c>
      <c r="H130" s="4">
        <f t="shared" si="18"/>
        <v>1052.05</v>
      </c>
      <c r="I130" s="4">
        <f t="shared" si="18"/>
        <v>1.002</v>
      </c>
      <c r="J130" s="4">
        <f t="shared" si="18"/>
        <v>65.010000000000005</v>
      </c>
      <c r="K130" s="4">
        <f t="shared" si="18"/>
        <v>58.64</v>
      </c>
      <c r="L130" s="4">
        <f t="shared" si="18"/>
        <v>5.2299999999999986</v>
      </c>
      <c r="M130" s="4">
        <f t="shared" si="18"/>
        <v>151.23999999999998</v>
      </c>
      <c r="N130" s="4">
        <f t="shared" si="18"/>
        <v>757.41</v>
      </c>
      <c r="O130" s="4">
        <f t="shared" si="18"/>
        <v>318.87</v>
      </c>
      <c r="P130" s="4">
        <f t="shared" si="18"/>
        <v>16.460000000000004</v>
      </c>
    </row>
    <row r="131" spans="1:16" x14ac:dyDescent="0.25">
      <c r="A131" s="61" t="s">
        <v>41</v>
      </c>
      <c r="B131" s="61"/>
      <c r="C131" s="61"/>
      <c r="D131" s="61"/>
      <c r="E131" s="4">
        <f>E121+E130</f>
        <v>46.18</v>
      </c>
      <c r="F131" s="4">
        <f t="shared" ref="F131:P131" si="19">F121+F130</f>
        <v>38.480000000000004</v>
      </c>
      <c r="G131" s="4">
        <f t="shared" si="19"/>
        <v>202.78000000000003</v>
      </c>
      <c r="H131" s="4">
        <f t="shared" si="19"/>
        <v>1384.8</v>
      </c>
      <c r="I131" s="4">
        <f t="shared" si="19"/>
        <v>1.1219999999999999</v>
      </c>
      <c r="J131" s="4">
        <f t="shared" si="19"/>
        <v>65.240000000000009</v>
      </c>
      <c r="K131" s="4">
        <f t="shared" si="19"/>
        <v>102.36</v>
      </c>
      <c r="L131" s="4">
        <f t="shared" si="19"/>
        <v>5.8899999999999988</v>
      </c>
      <c r="M131" s="4">
        <f t="shared" si="19"/>
        <v>329.01</v>
      </c>
      <c r="N131" s="4">
        <f t="shared" si="19"/>
        <v>941.15</v>
      </c>
      <c r="O131" s="4">
        <f t="shared" si="19"/>
        <v>357.98</v>
      </c>
      <c r="P131" s="4">
        <f t="shared" si="19"/>
        <v>19.580000000000005</v>
      </c>
    </row>
    <row r="132" spans="1:16" x14ac:dyDescent="0.25">
      <c r="A132" s="46"/>
      <c r="B132" s="46"/>
      <c r="C132" s="46"/>
      <c r="D132" s="46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1:16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69" t="s">
        <v>148</v>
      </c>
      <c r="L133" s="69"/>
      <c r="M133" s="69"/>
      <c r="N133" s="69"/>
      <c r="O133" s="69"/>
      <c r="P133" s="69"/>
    </row>
    <row r="134" spans="1:16" x14ac:dyDescent="0.25">
      <c r="A134" s="70" t="s">
        <v>68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</row>
    <row r="135" spans="1:16" x14ac:dyDescent="0.25">
      <c r="A135" s="8" t="s">
        <v>1</v>
      </c>
      <c r="B135" s="9"/>
      <c r="C135" s="9"/>
      <c r="D135" s="35"/>
      <c r="E135" s="34" t="s">
        <v>2</v>
      </c>
      <c r="F135" s="55" t="s">
        <v>43</v>
      </c>
      <c r="G135" s="56"/>
      <c r="H135" s="56"/>
      <c r="I135" s="57" t="s">
        <v>4</v>
      </c>
      <c r="J135" s="57"/>
      <c r="K135" s="58" t="s">
        <v>5</v>
      </c>
      <c r="L135" s="58"/>
      <c r="M135" s="58"/>
      <c r="N135" s="58"/>
      <c r="O135" s="58"/>
      <c r="P135" s="58"/>
    </row>
    <row r="136" spans="1:16" x14ac:dyDescent="0.25">
      <c r="A136" s="9"/>
      <c r="B136" s="9"/>
      <c r="C136" s="9"/>
      <c r="D136" s="59" t="s">
        <v>6</v>
      </c>
      <c r="E136" s="59"/>
      <c r="F136" s="33">
        <v>2</v>
      </c>
      <c r="G136" s="9"/>
      <c r="H136" s="35"/>
      <c r="I136" s="57" t="s">
        <v>8</v>
      </c>
      <c r="J136" s="57"/>
      <c r="K136" s="60" t="s">
        <v>9</v>
      </c>
      <c r="L136" s="60"/>
      <c r="M136" s="60"/>
      <c r="N136" s="60"/>
      <c r="O136" s="60"/>
      <c r="P136" s="60"/>
    </row>
    <row r="137" spans="1:16" x14ac:dyDescent="0.25">
      <c r="A137" s="65" t="s">
        <v>10</v>
      </c>
      <c r="B137" s="65" t="s">
        <v>11</v>
      </c>
      <c r="C137" s="65"/>
      <c r="D137" s="65" t="s">
        <v>12</v>
      </c>
      <c r="E137" s="63" t="s">
        <v>13</v>
      </c>
      <c r="F137" s="63"/>
      <c r="G137" s="63"/>
      <c r="H137" s="65" t="s">
        <v>14</v>
      </c>
      <c r="I137" s="63" t="s">
        <v>15</v>
      </c>
      <c r="J137" s="63"/>
      <c r="K137" s="63"/>
      <c r="L137" s="63"/>
      <c r="M137" s="63" t="s">
        <v>16</v>
      </c>
      <c r="N137" s="63"/>
      <c r="O137" s="63"/>
      <c r="P137" s="63"/>
    </row>
    <row r="138" spans="1:16" x14ac:dyDescent="0.25">
      <c r="A138" s="66"/>
      <c r="B138" s="67"/>
      <c r="C138" s="68"/>
      <c r="D138" s="66"/>
      <c r="E138" s="36" t="s">
        <v>17</v>
      </c>
      <c r="F138" s="36" t="s">
        <v>18</v>
      </c>
      <c r="G138" s="36" t="s">
        <v>19</v>
      </c>
      <c r="H138" s="66"/>
      <c r="I138" s="36" t="s">
        <v>20</v>
      </c>
      <c r="J138" s="36" t="s">
        <v>21</v>
      </c>
      <c r="K138" s="36" t="s">
        <v>22</v>
      </c>
      <c r="L138" s="36" t="s">
        <v>23</v>
      </c>
      <c r="M138" s="36" t="s">
        <v>24</v>
      </c>
      <c r="N138" s="36" t="s">
        <v>25</v>
      </c>
      <c r="O138" s="36" t="s">
        <v>26</v>
      </c>
      <c r="P138" s="36" t="s">
        <v>27</v>
      </c>
    </row>
    <row r="139" spans="1:16" x14ac:dyDescent="0.25">
      <c r="A139" s="37">
        <v>1</v>
      </c>
      <c r="B139" s="64">
        <v>2</v>
      </c>
      <c r="C139" s="64"/>
      <c r="D139" s="37">
        <v>3</v>
      </c>
      <c r="E139" s="37">
        <v>4</v>
      </c>
      <c r="F139" s="37">
        <v>5</v>
      </c>
      <c r="G139" s="37">
        <v>6</v>
      </c>
      <c r="H139" s="37">
        <v>7</v>
      </c>
      <c r="I139" s="37">
        <v>8</v>
      </c>
      <c r="J139" s="37">
        <v>9</v>
      </c>
      <c r="K139" s="37">
        <v>10</v>
      </c>
      <c r="L139" s="37">
        <v>11</v>
      </c>
      <c r="M139" s="37">
        <v>12</v>
      </c>
      <c r="N139" s="37">
        <v>13</v>
      </c>
      <c r="O139" s="37">
        <v>14</v>
      </c>
      <c r="P139" s="37">
        <v>15</v>
      </c>
    </row>
    <row r="140" spans="1:16" x14ac:dyDescent="0.25">
      <c r="A140" s="62" t="s">
        <v>29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</row>
    <row r="141" spans="1:16" ht="30" customHeight="1" x14ac:dyDescent="0.25">
      <c r="A141" s="4">
        <v>257</v>
      </c>
      <c r="B141" s="51" t="s">
        <v>103</v>
      </c>
      <c r="C141" s="51"/>
      <c r="D141" s="4" t="s">
        <v>134</v>
      </c>
      <c r="E141" s="4">
        <v>3.54</v>
      </c>
      <c r="F141" s="4">
        <v>10.08</v>
      </c>
      <c r="G141" s="4">
        <v>5.72</v>
      </c>
      <c r="H141" s="4">
        <v>189.08</v>
      </c>
      <c r="I141" s="4">
        <v>0.05</v>
      </c>
      <c r="J141" s="4">
        <v>0.2</v>
      </c>
      <c r="K141" s="4">
        <v>60</v>
      </c>
      <c r="L141" s="4">
        <v>0.08</v>
      </c>
      <c r="M141" s="4">
        <v>145.56</v>
      </c>
      <c r="N141" s="4">
        <v>110.08</v>
      </c>
      <c r="O141" s="4">
        <v>16.8</v>
      </c>
      <c r="P141" s="4">
        <v>0.15</v>
      </c>
    </row>
    <row r="142" spans="1:16" ht="15" customHeight="1" x14ac:dyDescent="0.25">
      <c r="A142" s="4">
        <v>1024</v>
      </c>
      <c r="B142" s="51" t="s">
        <v>32</v>
      </c>
      <c r="C142" s="51"/>
      <c r="D142" s="4">
        <v>200</v>
      </c>
      <c r="E142" s="39">
        <v>2.9</v>
      </c>
      <c r="F142" s="39">
        <v>3.2</v>
      </c>
      <c r="G142" s="39">
        <v>4.7</v>
      </c>
      <c r="H142" s="12">
        <v>236.96</v>
      </c>
      <c r="I142" s="4">
        <v>0.04</v>
      </c>
      <c r="J142" s="4">
        <v>0.15</v>
      </c>
      <c r="K142" s="4">
        <v>20</v>
      </c>
      <c r="L142" s="4">
        <v>0</v>
      </c>
      <c r="M142" s="4">
        <v>120.28</v>
      </c>
      <c r="N142" s="4">
        <v>90</v>
      </c>
      <c r="O142" s="4">
        <v>14</v>
      </c>
      <c r="P142" s="4">
        <v>0.13</v>
      </c>
    </row>
    <row r="143" spans="1:16" ht="15" customHeight="1" x14ac:dyDescent="0.25">
      <c r="A143" s="4">
        <v>1</v>
      </c>
      <c r="B143" s="51" t="s">
        <v>33</v>
      </c>
      <c r="C143" s="51"/>
      <c r="D143" s="4">
        <v>30</v>
      </c>
      <c r="E143" s="4">
        <v>1.82</v>
      </c>
      <c r="F143" s="4">
        <v>0.36</v>
      </c>
      <c r="G143" s="4">
        <v>16.059999999999999</v>
      </c>
      <c r="H143" s="4">
        <v>75.400000000000006</v>
      </c>
      <c r="I143" s="4">
        <v>0.04</v>
      </c>
      <c r="J143" s="4">
        <v>0.01</v>
      </c>
      <c r="K143" s="6">
        <v>0</v>
      </c>
      <c r="L143" s="4">
        <v>0.28999999999999998</v>
      </c>
      <c r="M143" s="4">
        <v>7.48</v>
      </c>
      <c r="N143" s="4">
        <v>34.450000000000003</v>
      </c>
      <c r="O143" s="4">
        <v>8.1300000000000008</v>
      </c>
      <c r="P143" s="4">
        <v>1.01</v>
      </c>
    </row>
    <row r="144" spans="1:16" x14ac:dyDescent="0.25">
      <c r="A144" s="61" t="s">
        <v>34</v>
      </c>
      <c r="B144" s="61"/>
      <c r="C144" s="61"/>
      <c r="D144" s="61"/>
      <c r="E144" s="4">
        <f>E141+E142+E143</f>
        <v>8.26</v>
      </c>
      <c r="F144" s="4">
        <f t="shared" ref="F144:P144" si="20">F141+F142+F143</f>
        <v>13.64</v>
      </c>
      <c r="G144" s="4">
        <f t="shared" si="20"/>
        <v>26.479999999999997</v>
      </c>
      <c r="H144" s="4">
        <f t="shared" si="20"/>
        <v>501.44000000000005</v>
      </c>
      <c r="I144" s="4">
        <f t="shared" si="20"/>
        <v>0.13</v>
      </c>
      <c r="J144" s="4">
        <f t="shared" si="20"/>
        <v>0.36</v>
      </c>
      <c r="K144" s="4">
        <f t="shared" si="20"/>
        <v>80</v>
      </c>
      <c r="L144" s="4">
        <f t="shared" si="20"/>
        <v>0.37</v>
      </c>
      <c r="M144" s="4">
        <f t="shared" si="20"/>
        <v>273.32000000000005</v>
      </c>
      <c r="N144" s="4">
        <f t="shared" si="20"/>
        <v>234.52999999999997</v>
      </c>
      <c r="O144" s="4">
        <f t="shared" si="20"/>
        <v>38.93</v>
      </c>
      <c r="P144" s="4">
        <f t="shared" si="20"/>
        <v>1.29</v>
      </c>
    </row>
    <row r="145" spans="1:16" x14ac:dyDescent="0.25">
      <c r="A145" s="62" t="s">
        <v>35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</row>
    <row r="146" spans="1:16" ht="30" customHeight="1" x14ac:dyDescent="0.25">
      <c r="A146" s="4">
        <v>129</v>
      </c>
      <c r="B146" s="51" t="s">
        <v>123</v>
      </c>
      <c r="C146" s="51"/>
      <c r="D146" s="4" t="s">
        <v>94</v>
      </c>
      <c r="E146" s="4">
        <v>2.75</v>
      </c>
      <c r="F146" s="4">
        <v>4.4000000000000004</v>
      </c>
      <c r="G146" s="4">
        <v>21.53</v>
      </c>
      <c r="H146" s="4">
        <v>298.36</v>
      </c>
      <c r="I146" s="4">
        <v>0.15</v>
      </c>
      <c r="J146" s="4">
        <v>0.1</v>
      </c>
      <c r="K146" s="4">
        <v>22.4</v>
      </c>
      <c r="L146" s="4">
        <v>0.23</v>
      </c>
      <c r="M146" s="4">
        <v>18.93</v>
      </c>
      <c r="N146" s="4">
        <v>83.6</v>
      </c>
      <c r="O146" s="4">
        <v>33.35</v>
      </c>
      <c r="P146" s="4">
        <v>1.28</v>
      </c>
    </row>
    <row r="147" spans="1:16" ht="15" customHeight="1" x14ac:dyDescent="0.25">
      <c r="A147" s="4">
        <v>423</v>
      </c>
      <c r="B147" s="51" t="s">
        <v>121</v>
      </c>
      <c r="C147" s="51"/>
      <c r="D147" s="4" t="s">
        <v>105</v>
      </c>
      <c r="E147" s="4">
        <v>8.33</v>
      </c>
      <c r="F147" s="4">
        <v>9.85</v>
      </c>
      <c r="G147" s="4">
        <v>2.25</v>
      </c>
      <c r="H147" s="4">
        <v>193</v>
      </c>
      <c r="I147" s="4">
        <v>0.04</v>
      </c>
      <c r="J147" s="4">
        <v>0.09</v>
      </c>
      <c r="K147" s="4">
        <v>43.21</v>
      </c>
      <c r="L147" s="4">
        <v>0.28000000000000003</v>
      </c>
      <c r="M147" s="4">
        <v>28.76</v>
      </c>
      <c r="N147" s="4">
        <v>86.74</v>
      </c>
      <c r="O147" s="4">
        <v>10.79</v>
      </c>
      <c r="P147" s="4">
        <v>0.77</v>
      </c>
    </row>
    <row r="148" spans="1:16" ht="15" customHeight="1" x14ac:dyDescent="0.25">
      <c r="A148" s="4">
        <v>469</v>
      </c>
      <c r="B148" s="51" t="s">
        <v>38</v>
      </c>
      <c r="C148" s="51"/>
      <c r="D148" s="4">
        <v>150</v>
      </c>
      <c r="E148" s="4">
        <v>5.4</v>
      </c>
      <c r="F148" s="4">
        <v>7.5</v>
      </c>
      <c r="G148" s="4">
        <v>32.6</v>
      </c>
      <c r="H148" s="4">
        <v>217</v>
      </c>
      <c r="I148" s="4">
        <v>0.37</v>
      </c>
      <c r="J148" s="4">
        <v>1.23</v>
      </c>
      <c r="K148" s="4">
        <v>0.1</v>
      </c>
      <c r="L148" s="4">
        <v>0.2</v>
      </c>
      <c r="M148" s="4">
        <v>86.29</v>
      </c>
      <c r="N148" s="4">
        <v>19.899999999999999</v>
      </c>
      <c r="O148" s="4">
        <v>26.5</v>
      </c>
      <c r="P148" s="4">
        <v>29.8</v>
      </c>
    </row>
    <row r="149" spans="1:16" x14ac:dyDescent="0.25">
      <c r="A149" s="4">
        <v>1047</v>
      </c>
      <c r="B149" s="51" t="s">
        <v>67</v>
      </c>
      <c r="C149" s="51"/>
      <c r="D149" s="4">
        <v>200</v>
      </c>
      <c r="E149" s="6">
        <v>0</v>
      </c>
      <c r="F149" s="6">
        <v>0</v>
      </c>
      <c r="G149" s="6">
        <v>27.3</v>
      </c>
      <c r="H149" s="6">
        <v>128</v>
      </c>
      <c r="I149" s="4">
        <v>0.03</v>
      </c>
      <c r="J149" s="4">
        <v>240</v>
      </c>
      <c r="K149" s="4">
        <v>0</v>
      </c>
      <c r="L149" s="4">
        <v>0.1</v>
      </c>
      <c r="M149" s="4">
        <v>15.6</v>
      </c>
      <c r="N149" s="4">
        <v>16.36</v>
      </c>
      <c r="O149" s="4">
        <v>7.12</v>
      </c>
      <c r="P149" s="4">
        <v>8.3000000000000007</v>
      </c>
    </row>
    <row r="150" spans="1:16" ht="15" customHeight="1" x14ac:dyDescent="0.25">
      <c r="A150" s="4">
        <v>1</v>
      </c>
      <c r="B150" s="51" t="s">
        <v>33</v>
      </c>
      <c r="C150" s="51"/>
      <c r="D150" s="4">
        <v>30</v>
      </c>
      <c r="E150" s="4">
        <v>1.82</v>
      </c>
      <c r="F150" s="4">
        <v>0.36</v>
      </c>
      <c r="G150" s="4">
        <v>16.059999999999999</v>
      </c>
      <c r="H150" s="4">
        <v>75.400000000000006</v>
      </c>
      <c r="I150" s="4">
        <v>0.04</v>
      </c>
      <c r="J150" s="4">
        <v>0.01</v>
      </c>
      <c r="K150" s="6">
        <v>0</v>
      </c>
      <c r="L150" s="4">
        <v>0.28999999999999998</v>
      </c>
      <c r="M150" s="4">
        <v>7.48</v>
      </c>
      <c r="N150" s="4">
        <v>34.450000000000003</v>
      </c>
      <c r="O150" s="4">
        <v>8.1300000000000008</v>
      </c>
      <c r="P150" s="4">
        <v>1.01</v>
      </c>
    </row>
    <row r="151" spans="1:16" ht="15" customHeight="1" x14ac:dyDescent="0.25">
      <c r="A151" s="4">
        <v>1</v>
      </c>
      <c r="B151" s="51" t="s">
        <v>128</v>
      </c>
      <c r="C151" s="51"/>
      <c r="D151" s="4">
        <v>30</v>
      </c>
      <c r="E151" s="4">
        <v>2.46</v>
      </c>
      <c r="F151" s="4">
        <v>0.64</v>
      </c>
      <c r="G151" s="4">
        <v>14.58</v>
      </c>
      <c r="H151" s="4">
        <v>76.5</v>
      </c>
      <c r="I151" s="4">
        <v>0.14000000000000001</v>
      </c>
      <c r="J151" s="4">
        <v>0.01</v>
      </c>
      <c r="K151" s="6">
        <v>0</v>
      </c>
      <c r="L151" s="4">
        <v>0.54</v>
      </c>
      <c r="M151" s="4">
        <v>27.1</v>
      </c>
      <c r="N151" s="4">
        <v>21</v>
      </c>
      <c r="O151" s="4">
        <v>10.68</v>
      </c>
      <c r="P151" s="4">
        <v>0.9</v>
      </c>
    </row>
    <row r="152" spans="1:16" x14ac:dyDescent="0.25">
      <c r="A152" s="61" t="s">
        <v>40</v>
      </c>
      <c r="B152" s="61"/>
      <c r="C152" s="61"/>
      <c r="D152" s="61"/>
      <c r="E152" s="6">
        <f t="shared" ref="E152:P152" si="21">E146+E147+E149+E150+E151+E148</f>
        <v>20.759999999999998</v>
      </c>
      <c r="F152" s="4">
        <f t="shared" si="21"/>
        <v>22.75</v>
      </c>
      <c r="G152" s="4">
        <f t="shared" si="21"/>
        <v>114.32</v>
      </c>
      <c r="H152" s="4">
        <f t="shared" si="21"/>
        <v>988.26</v>
      </c>
      <c r="I152" s="4">
        <f t="shared" si="21"/>
        <v>0.77</v>
      </c>
      <c r="J152" s="4">
        <f t="shared" si="21"/>
        <v>241.43999999999997</v>
      </c>
      <c r="K152" s="4">
        <f t="shared" si="21"/>
        <v>65.709999999999994</v>
      </c>
      <c r="L152" s="4">
        <f t="shared" si="21"/>
        <v>1.64</v>
      </c>
      <c r="M152" s="4">
        <f t="shared" si="21"/>
        <v>184.16000000000003</v>
      </c>
      <c r="N152" s="4">
        <f t="shared" si="21"/>
        <v>262.04999999999995</v>
      </c>
      <c r="O152" s="4">
        <f t="shared" si="21"/>
        <v>96.57</v>
      </c>
      <c r="P152" s="4">
        <f t="shared" si="21"/>
        <v>42.06</v>
      </c>
    </row>
    <row r="153" spans="1:16" x14ac:dyDescent="0.25">
      <c r="A153" s="61" t="s">
        <v>41</v>
      </c>
      <c r="B153" s="61"/>
      <c r="C153" s="61"/>
      <c r="D153" s="61"/>
      <c r="E153" s="4">
        <f t="shared" ref="E153:P153" si="22">E152+E144</f>
        <v>29.019999999999996</v>
      </c>
      <c r="F153" s="4">
        <f t="shared" si="22"/>
        <v>36.39</v>
      </c>
      <c r="G153" s="4">
        <f t="shared" si="22"/>
        <v>140.79999999999998</v>
      </c>
      <c r="H153" s="4">
        <f t="shared" si="22"/>
        <v>1489.7</v>
      </c>
      <c r="I153" s="4">
        <f t="shared" si="22"/>
        <v>0.9</v>
      </c>
      <c r="J153" s="4">
        <f t="shared" si="22"/>
        <v>241.79999999999998</v>
      </c>
      <c r="K153" s="4">
        <f t="shared" si="22"/>
        <v>145.70999999999998</v>
      </c>
      <c r="L153" s="4">
        <f t="shared" si="22"/>
        <v>2.0099999999999998</v>
      </c>
      <c r="M153" s="4">
        <f t="shared" si="22"/>
        <v>457.48000000000008</v>
      </c>
      <c r="N153" s="4">
        <f t="shared" si="22"/>
        <v>496.57999999999993</v>
      </c>
      <c r="O153" s="4">
        <f t="shared" si="22"/>
        <v>135.5</v>
      </c>
      <c r="P153" s="4">
        <f t="shared" si="22"/>
        <v>43.35</v>
      </c>
    </row>
    <row r="154" spans="1:16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69" t="s">
        <v>148</v>
      </c>
      <c r="L154" s="69"/>
      <c r="M154" s="69"/>
      <c r="N154" s="69"/>
      <c r="O154" s="69"/>
      <c r="P154" s="69"/>
    </row>
    <row r="155" spans="1:16" x14ac:dyDescent="0.25">
      <c r="A155" s="70" t="s">
        <v>69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</row>
    <row r="156" spans="1:16" x14ac:dyDescent="0.25">
      <c r="A156" s="8" t="s">
        <v>1</v>
      </c>
      <c r="B156" s="9"/>
      <c r="C156" s="9"/>
      <c r="D156" s="35"/>
      <c r="E156" s="34" t="s">
        <v>2</v>
      </c>
      <c r="F156" s="55" t="s">
        <v>47</v>
      </c>
      <c r="G156" s="56"/>
      <c r="H156" s="56"/>
      <c r="I156" s="57" t="s">
        <v>4</v>
      </c>
      <c r="J156" s="57"/>
      <c r="K156" s="58" t="s">
        <v>5</v>
      </c>
      <c r="L156" s="58"/>
      <c r="M156" s="58"/>
      <c r="N156" s="58"/>
      <c r="O156" s="58"/>
      <c r="P156" s="58"/>
    </row>
    <row r="157" spans="1:16" x14ac:dyDescent="0.25">
      <c r="A157" s="9"/>
      <c r="B157" s="9"/>
      <c r="C157" s="9"/>
      <c r="D157" s="59" t="s">
        <v>6</v>
      </c>
      <c r="E157" s="59"/>
      <c r="F157" s="33">
        <v>2</v>
      </c>
      <c r="G157" s="9"/>
      <c r="H157" s="35"/>
      <c r="I157" s="57" t="s">
        <v>8</v>
      </c>
      <c r="J157" s="57"/>
      <c r="K157" s="60" t="s">
        <v>9</v>
      </c>
      <c r="L157" s="60"/>
      <c r="M157" s="60"/>
      <c r="N157" s="60"/>
      <c r="O157" s="60"/>
      <c r="P157" s="60"/>
    </row>
    <row r="158" spans="1:16" x14ac:dyDescent="0.25">
      <c r="A158" s="65" t="s">
        <v>10</v>
      </c>
      <c r="B158" s="65" t="s">
        <v>11</v>
      </c>
      <c r="C158" s="65"/>
      <c r="D158" s="65" t="s">
        <v>12</v>
      </c>
      <c r="E158" s="63" t="s">
        <v>13</v>
      </c>
      <c r="F158" s="63"/>
      <c r="G158" s="63"/>
      <c r="H158" s="65" t="s">
        <v>14</v>
      </c>
      <c r="I158" s="63" t="s">
        <v>15</v>
      </c>
      <c r="J158" s="63"/>
      <c r="K158" s="63"/>
      <c r="L158" s="63"/>
      <c r="M158" s="63" t="s">
        <v>16</v>
      </c>
      <c r="N158" s="63"/>
      <c r="O158" s="63"/>
      <c r="P158" s="63"/>
    </row>
    <row r="159" spans="1:16" x14ac:dyDescent="0.25">
      <c r="A159" s="66"/>
      <c r="B159" s="67"/>
      <c r="C159" s="68"/>
      <c r="D159" s="66"/>
      <c r="E159" s="36" t="s">
        <v>17</v>
      </c>
      <c r="F159" s="36" t="s">
        <v>18</v>
      </c>
      <c r="G159" s="36" t="s">
        <v>19</v>
      </c>
      <c r="H159" s="66"/>
      <c r="I159" s="36" t="s">
        <v>20</v>
      </c>
      <c r="J159" s="36" t="s">
        <v>21</v>
      </c>
      <c r="K159" s="36" t="s">
        <v>22</v>
      </c>
      <c r="L159" s="36" t="s">
        <v>23</v>
      </c>
      <c r="M159" s="36" t="s">
        <v>24</v>
      </c>
      <c r="N159" s="36" t="s">
        <v>25</v>
      </c>
      <c r="O159" s="36" t="s">
        <v>26</v>
      </c>
      <c r="P159" s="36" t="s">
        <v>27</v>
      </c>
    </row>
    <row r="160" spans="1:16" x14ac:dyDescent="0.25">
      <c r="A160" s="37">
        <v>1</v>
      </c>
      <c r="B160" s="64">
        <v>2</v>
      </c>
      <c r="C160" s="64"/>
      <c r="D160" s="37">
        <v>3</v>
      </c>
      <c r="E160" s="37">
        <v>4</v>
      </c>
      <c r="F160" s="37">
        <v>5</v>
      </c>
      <c r="G160" s="37">
        <v>6</v>
      </c>
      <c r="H160" s="37">
        <v>7</v>
      </c>
      <c r="I160" s="37">
        <v>8</v>
      </c>
      <c r="J160" s="37">
        <v>9</v>
      </c>
      <c r="K160" s="37">
        <v>10</v>
      </c>
      <c r="L160" s="37">
        <v>11</v>
      </c>
      <c r="M160" s="37">
        <v>12</v>
      </c>
      <c r="N160" s="37">
        <v>13</v>
      </c>
      <c r="O160" s="37">
        <v>14</v>
      </c>
      <c r="P160" s="37">
        <v>15</v>
      </c>
    </row>
    <row r="161" spans="1:16" x14ac:dyDescent="0.25">
      <c r="A161" s="62" t="s">
        <v>29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</row>
    <row r="162" spans="1:16" ht="25.5" customHeight="1" x14ac:dyDescent="0.25">
      <c r="A162" s="4">
        <v>450</v>
      </c>
      <c r="B162" s="51" t="s">
        <v>124</v>
      </c>
      <c r="C162" s="51"/>
      <c r="D162" s="4">
        <v>150</v>
      </c>
      <c r="E162" s="6">
        <v>5.21</v>
      </c>
      <c r="F162" s="6">
        <v>11.89</v>
      </c>
      <c r="G162" s="6">
        <v>0.06</v>
      </c>
      <c r="H162" s="6">
        <v>129.84</v>
      </c>
      <c r="I162" s="6">
        <v>0.01</v>
      </c>
      <c r="J162" s="6">
        <v>0.01</v>
      </c>
      <c r="K162" s="6">
        <v>30</v>
      </c>
      <c r="L162" s="6">
        <v>0.06</v>
      </c>
      <c r="M162" s="6">
        <v>1.2</v>
      </c>
      <c r="N162" s="6">
        <v>1.73</v>
      </c>
      <c r="O162" s="6">
        <v>0.01</v>
      </c>
      <c r="P162" s="6">
        <v>0.01</v>
      </c>
    </row>
    <row r="163" spans="1:16" ht="15" customHeight="1" x14ac:dyDescent="0.25">
      <c r="A163" s="4">
        <v>629</v>
      </c>
      <c r="B163" s="51" t="s">
        <v>91</v>
      </c>
      <c r="C163" s="51"/>
      <c r="D163" s="4" t="s">
        <v>92</v>
      </c>
      <c r="E163" s="4">
        <v>0.46</v>
      </c>
      <c r="F163" s="4">
        <v>0.11</v>
      </c>
      <c r="G163" s="4">
        <v>15.26</v>
      </c>
      <c r="H163" s="4">
        <v>62.23</v>
      </c>
      <c r="I163" s="6">
        <v>0</v>
      </c>
      <c r="J163" s="4">
        <v>0.02</v>
      </c>
      <c r="K163" s="6">
        <v>0</v>
      </c>
      <c r="L163" s="4">
        <v>0.01</v>
      </c>
      <c r="M163" s="4">
        <v>13.15</v>
      </c>
      <c r="N163" s="4">
        <v>18.02</v>
      </c>
      <c r="O163" s="4">
        <v>9.64</v>
      </c>
      <c r="P163" s="4">
        <v>1.73</v>
      </c>
    </row>
    <row r="164" spans="1:16" ht="15" customHeight="1" x14ac:dyDescent="0.25">
      <c r="A164" s="4">
        <v>1</v>
      </c>
      <c r="B164" s="51" t="s">
        <v>33</v>
      </c>
      <c r="C164" s="51"/>
      <c r="D164" s="4">
        <v>30</v>
      </c>
      <c r="E164" s="4">
        <v>1.82</v>
      </c>
      <c r="F164" s="4">
        <v>0.36</v>
      </c>
      <c r="G164" s="4">
        <v>16.059999999999999</v>
      </c>
      <c r="H164" s="4">
        <v>75.400000000000006</v>
      </c>
      <c r="I164" s="4">
        <v>0.04</v>
      </c>
      <c r="J164" s="4">
        <v>0.01</v>
      </c>
      <c r="K164" s="6">
        <v>0</v>
      </c>
      <c r="L164" s="4">
        <v>0.28999999999999998</v>
      </c>
      <c r="M164" s="4">
        <v>7.48</v>
      </c>
      <c r="N164" s="4">
        <v>34.450000000000003</v>
      </c>
      <c r="O164" s="4">
        <v>8.1300000000000008</v>
      </c>
      <c r="P164" s="4">
        <v>1.01</v>
      </c>
    </row>
    <row r="165" spans="1:16" x14ac:dyDescent="0.25">
      <c r="A165" s="61" t="s">
        <v>34</v>
      </c>
      <c r="B165" s="61"/>
      <c r="C165" s="61"/>
      <c r="D165" s="61"/>
      <c r="E165" s="4">
        <f>E162+E163+E164</f>
        <v>7.49</v>
      </c>
      <c r="F165" s="4">
        <f t="shared" ref="F165:P165" si="23">F162+F163+F164</f>
        <v>12.36</v>
      </c>
      <c r="G165" s="4">
        <f t="shared" si="23"/>
        <v>31.38</v>
      </c>
      <c r="H165" s="4">
        <f t="shared" si="23"/>
        <v>267.47000000000003</v>
      </c>
      <c r="I165" s="4">
        <f t="shared" si="23"/>
        <v>0.05</v>
      </c>
      <c r="J165" s="4">
        <f t="shared" si="23"/>
        <v>0.04</v>
      </c>
      <c r="K165" s="4">
        <f t="shared" si="23"/>
        <v>30</v>
      </c>
      <c r="L165" s="4">
        <f t="shared" si="23"/>
        <v>0.36</v>
      </c>
      <c r="M165" s="4">
        <f t="shared" si="23"/>
        <v>21.83</v>
      </c>
      <c r="N165" s="4">
        <f t="shared" si="23"/>
        <v>54.2</v>
      </c>
      <c r="O165" s="4">
        <f t="shared" si="23"/>
        <v>17.78</v>
      </c>
      <c r="P165" s="4">
        <f t="shared" si="23"/>
        <v>2.75</v>
      </c>
    </row>
    <row r="166" spans="1:16" x14ac:dyDescent="0.25">
      <c r="A166" s="62" t="s">
        <v>35</v>
      </c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</row>
    <row r="167" spans="1:16" ht="24" customHeight="1" x14ac:dyDescent="0.25">
      <c r="A167" s="4">
        <v>132</v>
      </c>
      <c r="B167" s="51" t="s">
        <v>142</v>
      </c>
      <c r="C167" s="51"/>
      <c r="D167" s="4" t="s">
        <v>94</v>
      </c>
      <c r="E167" s="4">
        <v>2.35</v>
      </c>
      <c r="F167" s="4">
        <v>3.15</v>
      </c>
      <c r="G167" s="4">
        <v>17.29</v>
      </c>
      <c r="H167" s="4">
        <v>448.96</v>
      </c>
      <c r="I167" s="4">
        <v>0.12</v>
      </c>
      <c r="J167" s="4">
        <v>0.09</v>
      </c>
      <c r="K167" s="4">
        <v>15.87</v>
      </c>
      <c r="L167" s="4">
        <v>0.23</v>
      </c>
      <c r="M167" s="4">
        <v>20.77</v>
      </c>
      <c r="N167" s="4">
        <v>73.78</v>
      </c>
      <c r="O167" s="4">
        <v>31</v>
      </c>
      <c r="P167" s="4">
        <v>1.1399999999999999</v>
      </c>
    </row>
    <row r="168" spans="1:16" ht="15" customHeight="1" x14ac:dyDescent="0.25">
      <c r="A168" s="4">
        <v>444</v>
      </c>
      <c r="B168" s="51" t="s">
        <v>106</v>
      </c>
      <c r="C168" s="51"/>
      <c r="D168" s="4" t="s">
        <v>74</v>
      </c>
      <c r="E168" s="4">
        <v>11.77</v>
      </c>
      <c r="F168" s="4">
        <v>10.78</v>
      </c>
      <c r="G168" s="4">
        <v>2.93</v>
      </c>
      <c r="H168" s="4">
        <v>155.83000000000001</v>
      </c>
      <c r="I168" s="4">
        <v>0.21</v>
      </c>
      <c r="J168" s="4">
        <v>0.03</v>
      </c>
      <c r="K168" s="4">
        <v>3.8</v>
      </c>
      <c r="L168" s="4">
        <v>0.21</v>
      </c>
      <c r="M168" s="4">
        <v>31.08</v>
      </c>
      <c r="N168" s="4">
        <v>30.83</v>
      </c>
      <c r="O168" s="4">
        <v>6.42</v>
      </c>
      <c r="P168" s="4">
        <v>0.91</v>
      </c>
    </row>
    <row r="169" spans="1:16" ht="15" customHeight="1" x14ac:dyDescent="0.25">
      <c r="A169" s="4">
        <v>468</v>
      </c>
      <c r="B169" s="51" t="s">
        <v>107</v>
      </c>
      <c r="C169" s="51"/>
      <c r="D169" s="4">
        <v>150</v>
      </c>
      <c r="E169" s="4">
        <v>12.85</v>
      </c>
      <c r="F169" s="4">
        <v>6.32</v>
      </c>
      <c r="G169" s="4">
        <v>30.96</v>
      </c>
      <c r="H169" s="4">
        <v>232.04</v>
      </c>
      <c r="I169" s="4">
        <v>0.52</v>
      </c>
      <c r="J169" s="4">
        <v>0.11</v>
      </c>
      <c r="K169" s="4">
        <v>29.25</v>
      </c>
      <c r="L169" s="4">
        <v>0.51</v>
      </c>
      <c r="M169" s="4">
        <v>72.930000000000007</v>
      </c>
      <c r="N169" s="4">
        <v>206.98</v>
      </c>
      <c r="O169" s="4">
        <v>66.77</v>
      </c>
      <c r="P169" s="4">
        <v>4.26</v>
      </c>
    </row>
    <row r="170" spans="1:16" ht="15" customHeight="1" x14ac:dyDescent="0.25">
      <c r="A170" s="4">
        <v>629</v>
      </c>
      <c r="B170" s="51" t="s">
        <v>91</v>
      </c>
      <c r="C170" s="51"/>
      <c r="D170" s="4" t="s">
        <v>92</v>
      </c>
      <c r="E170" s="4">
        <v>0.46</v>
      </c>
      <c r="F170" s="4">
        <v>0.11</v>
      </c>
      <c r="G170" s="4">
        <v>15.26</v>
      </c>
      <c r="H170" s="4">
        <v>62.23</v>
      </c>
      <c r="I170" s="6">
        <v>0</v>
      </c>
      <c r="J170" s="4">
        <v>0.02</v>
      </c>
      <c r="K170" s="6">
        <v>0</v>
      </c>
      <c r="L170" s="4">
        <v>0.01</v>
      </c>
      <c r="M170" s="4">
        <v>13.15</v>
      </c>
      <c r="N170" s="4">
        <v>18.02</v>
      </c>
      <c r="O170" s="4">
        <v>9.64</v>
      </c>
      <c r="P170" s="4">
        <v>1.73</v>
      </c>
    </row>
    <row r="171" spans="1:16" ht="15" customHeight="1" x14ac:dyDescent="0.25">
      <c r="A171" s="4">
        <v>1</v>
      </c>
      <c r="B171" s="51" t="s">
        <v>33</v>
      </c>
      <c r="C171" s="51"/>
      <c r="D171" s="4">
        <v>30</v>
      </c>
      <c r="E171" s="4">
        <v>1.82</v>
      </c>
      <c r="F171" s="4">
        <v>0.36</v>
      </c>
      <c r="G171" s="4">
        <v>16.059999999999999</v>
      </c>
      <c r="H171" s="4">
        <v>75.400000000000006</v>
      </c>
      <c r="I171" s="4">
        <v>0.04</v>
      </c>
      <c r="J171" s="4">
        <v>0.01</v>
      </c>
      <c r="K171" s="6">
        <v>0</v>
      </c>
      <c r="L171" s="4">
        <v>0.28999999999999998</v>
      </c>
      <c r="M171" s="4">
        <v>7.48</v>
      </c>
      <c r="N171" s="4">
        <v>34.450000000000003</v>
      </c>
      <c r="O171" s="4">
        <v>8.1300000000000008</v>
      </c>
      <c r="P171" s="4">
        <v>1.01</v>
      </c>
    </row>
    <row r="172" spans="1:16" ht="15" customHeight="1" x14ac:dyDescent="0.25">
      <c r="A172" s="4">
        <v>1</v>
      </c>
      <c r="B172" s="51" t="s">
        <v>128</v>
      </c>
      <c r="C172" s="51"/>
      <c r="D172" s="4">
        <v>30</v>
      </c>
      <c r="E172" s="4">
        <v>2.46</v>
      </c>
      <c r="F172" s="4">
        <v>0.64</v>
      </c>
      <c r="G172" s="4">
        <v>14.58</v>
      </c>
      <c r="H172" s="4">
        <v>76.5</v>
      </c>
      <c r="I172" s="4">
        <v>0.14000000000000001</v>
      </c>
      <c r="J172" s="4">
        <v>0.01</v>
      </c>
      <c r="K172" s="6">
        <v>0</v>
      </c>
      <c r="L172" s="4">
        <v>0.54</v>
      </c>
      <c r="M172" s="4">
        <v>27.1</v>
      </c>
      <c r="N172" s="4">
        <v>21</v>
      </c>
      <c r="O172" s="4">
        <v>10.68</v>
      </c>
      <c r="P172" s="4">
        <v>0.9</v>
      </c>
    </row>
    <row r="173" spans="1:16" x14ac:dyDescent="0.25">
      <c r="A173" s="61" t="s">
        <v>40</v>
      </c>
      <c r="B173" s="61"/>
      <c r="C173" s="61"/>
      <c r="D173" s="61"/>
      <c r="E173" s="6">
        <f>E167+E168+E169+E172+E170+E171</f>
        <v>31.71</v>
      </c>
      <c r="F173" s="6">
        <f t="shared" ref="F173:P173" si="24">F167+F168+F169+F172+F170+F171</f>
        <v>21.36</v>
      </c>
      <c r="G173" s="6">
        <f t="shared" si="24"/>
        <v>97.080000000000013</v>
      </c>
      <c r="H173" s="6">
        <f t="shared" si="24"/>
        <v>1050.96</v>
      </c>
      <c r="I173" s="6">
        <f t="shared" si="24"/>
        <v>1.03</v>
      </c>
      <c r="J173" s="6">
        <f t="shared" si="24"/>
        <v>0.27</v>
      </c>
      <c r="K173" s="6">
        <f t="shared" si="24"/>
        <v>48.92</v>
      </c>
      <c r="L173" s="6">
        <f t="shared" si="24"/>
        <v>1.79</v>
      </c>
      <c r="M173" s="6">
        <f t="shared" si="24"/>
        <v>172.51</v>
      </c>
      <c r="N173" s="6">
        <f t="shared" si="24"/>
        <v>385.05999999999995</v>
      </c>
      <c r="O173" s="6">
        <f t="shared" si="24"/>
        <v>132.64000000000001</v>
      </c>
      <c r="P173" s="6">
        <f t="shared" si="24"/>
        <v>9.9499999999999993</v>
      </c>
    </row>
    <row r="174" spans="1:16" x14ac:dyDescent="0.25">
      <c r="A174" s="61" t="s">
        <v>41</v>
      </c>
      <c r="B174" s="61"/>
      <c r="C174" s="61"/>
      <c r="D174" s="61"/>
      <c r="E174" s="6">
        <f t="shared" ref="E174:P174" si="25">E173+E165</f>
        <v>39.200000000000003</v>
      </c>
      <c r="F174" s="4">
        <f t="shared" si="25"/>
        <v>33.72</v>
      </c>
      <c r="G174" s="4">
        <f t="shared" si="25"/>
        <v>128.46</v>
      </c>
      <c r="H174" s="4">
        <f t="shared" si="25"/>
        <v>1318.43</v>
      </c>
      <c r="I174" s="4">
        <f t="shared" si="25"/>
        <v>1.08</v>
      </c>
      <c r="J174" s="4">
        <f t="shared" si="25"/>
        <v>0.31</v>
      </c>
      <c r="K174" s="4">
        <f t="shared" si="25"/>
        <v>78.92</v>
      </c>
      <c r="L174" s="4">
        <f t="shared" si="25"/>
        <v>2.15</v>
      </c>
      <c r="M174" s="4">
        <f t="shared" si="25"/>
        <v>194.33999999999997</v>
      </c>
      <c r="N174" s="4">
        <f t="shared" si="25"/>
        <v>439.25999999999993</v>
      </c>
      <c r="O174" s="4">
        <f t="shared" si="25"/>
        <v>150.42000000000002</v>
      </c>
      <c r="P174" s="4">
        <f t="shared" si="25"/>
        <v>12.7</v>
      </c>
    </row>
    <row r="175" spans="1:16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69" t="s">
        <v>148</v>
      </c>
      <c r="L175" s="69"/>
      <c r="M175" s="69"/>
      <c r="N175" s="69"/>
      <c r="O175" s="69"/>
      <c r="P175" s="69"/>
    </row>
    <row r="176" spans="1:16" x14ac:dyDescent="0.25">
      <c r="A176" s="70" t="s">
        <v>70</v>
      </c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</row>
    <row r="177" spans="1:16" x14ac:dyDescent="0.25">
      <c r="A177" s="8" t="s">
        <v>1</v>
      </c>
      <c r="B177" s="9"/>
      <c r="C177" s="9"/>
      <c r="D177" s="35"/>
      <c r="E177" s="34" t="s">
        <v>2</v>
      </c>
      <c r="F177" s="55" t="s">
        <v>51</v>
      </c>
      <c r="G177" s="56"/>
      <c r="H177" s="56"/>
      <c r="I177" s="57" t="s">
        <v>4</v>
      </c>
      <c r="J177" s="57"/>
      <c r="K177" s="58" t="s">
        <v>5</v>
      </c>
      <c r="L177" s="58"/>
      <c r="M177" s="58"/>
      <c r="N177" s="58"/>
      <c r="O177" s="58"/>
      <c r="P177" s="58"/>
    </row>
    <row r="178" spans="1:16" x14ac:dyDescent="0.25">
      <c r="A178" s="9"/>
      <c r="B178" s="9"/>
      <c r="C178" s="9"/>
      <c r="D178" s="59" t="s">
        <v>6</v>
      </c>
      <c r="E178" s="59"/>
      <c r="F178" s="33">
        <v>2</v>
      </c>
      <c r="G178" s="9"/>
      <c r="H178" s="35"/>
      <c r="I178" s="57" t="s">
        <v>8</v>
      </c>
      <c r="J178" s="57"/>
      <c r="K178" s="60" t="s">
        <v>9</v>
      </c>
      <c r="L178" s="60"/>
      <c r="M178" s="60"/>
      <c r="N178" s="60"/>
      <c r="O178" s="60"/>
      <c r="P178" s="60"/>
    </row>
    <row r="179" spans="1:16" x14ac:dyDescent="0.25">
      <c r="A179" s="65" t="s">
        <v>10</v>
      </c>
      <c r="B179" s="65" t="s">
        <v>11</v>
      </c>
      <c r="C179" s="65"/>
      <c r="D179" s="65" t="s">
        <v>12</v>
      </c>
      <c r="E179" s="63" t="s">
        <v>13</v>
      </c>
      <c r="F179" s="63"/>
      <c r="G179" s="63"/>
      <c r="H179" s="65" t="s">
        <v>14</v>
      </c>
      <c r="I179" s="63" t="s">
        <v>15</v>
      </c>
      <c r="J179" s="63"/>
      <c r="K179" s="63"/>
      <c r="L179" s="63"/>
      <c r="M179" s="63" t="s">
        <v>16</v>
      </c>
      <c r="N179" s="63"/>
      <c r="O179" s="63"/>
      <c r="P179" s="63"/>
    </row>
    <row r="180" spans="1:16" x14ac:dyDescent="0.25">
      <c r="A180" s="66"/>
      <c r="B180" s="67"/>
      <c r="C180" s="68"/>
      <c r="D180" s="66"/>
      <c r="E180" s="36" t="s">
        <v>17</v>
      </c>
      <c r="F180" s="36" t="s">
        <v>18</v>
      </c>
      <c r="G180" s="36" t="s">
        <v>19</v>
      </c>
      <c r="H180" s="66"/>
      <c r="I180" s="36" t="s">
        <v>20</v>
      </c>
      <c r="J180" s="36" t="s">
        <v>21</v>
      </c>
      <c r="K180" s="36" t="s">
        <v>22</v>
      </c>
      <c r="L180" s="36" t="s">
        <v>23</v>
      </c>
      <c r="M180" s="36" t="s">
        <v>24</v>
      </c>
      <c r="N180" s="36" t="s">
        <v>25</v>
      </c>
      <c r="O180" s="36" t="s">
        <v>26</v>
      </c>
      <c r="P180" s="36" t="s">
        <v>27</v>
      </c>
    </row>
    <row r="181" spans="1:16" x14ac:dyDescent="0.25">
      <c r="A181" s="37">
        <v>1</v>
      </c>
      <c r="B181" s="64">
        <v>2</v>
      </c>
      <c r="C181" s="64"/>
      <c r="D181" s="37">
        <v>3</v>
      </c>
      <c r="E181" s="37">
        <v>4</v>
      </c>
      <c r="F181" s="37">
        <v>5</v>
      </c>
      <c r="G181" s="37">
        <v>6</v>
      </c>
      <c r="H181" s="37">
        <v>7</v>
      </c>
      <c r="I181" s="37">
        <v>8</v>
      </c>
      <c r="J181" s="37">
        <v>9</v>
      </c>
      <c r="K181" s="37">
        <v>10</v>
      </c>
      <c r="L181" s="37">
        <v>11</v>
      </c>
      <c r="M181" s="37">
        <v>12</v>
      </c>
      <c r="N181" s="37">
        <v>13</v>
      </c>
      <c r="O181" s="37">
        <v>14</v>
      </c>
      <c r="P181" s="37">
        <v>15</v>
      </c>
    </row>
    <row r="182" spans="1:16" x14ac:dyDescent="0.25">
      <c r="A182" s="62" t="s">
        <v>29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</row>
    <row r="183" spans="1:16" ht="15" customHeight="1" x14ac:dyDescent="0.25">
      <c r="A183" s="4">
        <v>257</v>
      </c>
      <c r="B183" s="51" t="s">
        <v>101</v>
      </c>
      <c r="C183" s="51"/>
      <c r="D183" s="4" t="s">
        <v>134</v>
      </c>
      <c r="E183" s="4">
        <v>4.6399999999999997</v>
      </c>
      <c r="F183" s="4">
        <v>5.97</v>
      </c>
      <c r="G183" s="4">
        <v>20.75</v>
      </c>
      <c r="H183" s="4">
        <v>126.1</v>
      </c>
      <c r="I183" s="4">
        <v>0.06</v>
      </c>
      <c r="J183" s="4">
        <v>0.17</v>
      </c>
      <c r="K183" s="4">
        <v>34.979999999999997</v>
      </c>
      <c r="L183" s="4">
        <v>0.28999999999999998</v>
      </c>
      <c r="M183" s="4">
        <v>125.71</v>
      </c>
      <c r="N183" s="4">
        <v>105.02</v>
      </c>
      <c r="O183" s="4">
        <v>17.07</v>
      </c>
      <c r="P183" s="4">
        <v>0.3</v>
      </c>
    </row>
    <row r="184" spans="1:16" x14ac:dyDescent="0.25">
      <c r="A184" s="4">
        <v>588</v>
      </c>
      <c r="B184" s="51" t="s">
        <v>45</v>
      </c>
      <c r="C184" s="51"/>
      <c r="D184" s="4">
        <v>150</v>
      </c>
      <c r="E184" s="4">
        <v>0.33</v>
      </c>
      <c r="F184" s="4">
        <v>0</v>
      </c>
      <c r="G184" s="4">
        <v>21.66</v>
      </c>
      <c r="H184" s="4">
        <v>86.7</v>
      </c>
      <c r="I184" s="4">
        <v>0</v>
      </c>
      <c r="J184" s="4">
        <v>0.03</v>
      </c>
      <c r="K184" s="4">
        <v>0</v>
      </c>
      <c r="L184" s="4">
        <v>0.15</v>
      </c>
      <c r="M184" s="4">
        <v>33.299999999999997</v>
      </c>
      <c r="N184" s="4">
        <v>11.55</v>
      </c>
      <c r="O184" s="4">
        <v>4.5</v>
      </c>
      <c r="P184" s="4">
        <v>0.9</v>
      </c>
    </row>
    <row r="185" spans="1:16" x14ac:dyDescent="0.25">
      <c r="A185" s="4">
        <v>1</v>
      </c>
      <c r="B185" s="51" t="s">
        <v>33</v>
      </c>
      <c r="C185" s="51"/>
      <c r="D185" s="4">
        <v>30</v>
      </c>
      <c r="E185" s="4">
        <v>1.82</v>
      </c>
      <c r="F185" s="4">
        <v>0.36</v>
      </c>
      <c r="G185" s="4">
        <v>16.059999999999999</v>
      </c>
      <c r="H185" s="4">
        <v>75.400000000000006</v>
      </c>
      <c r="I185" s="4">
        <v>0.04</v>
      </c>
      <c r="J185" s="4">
        <v>0.01</v>
      </c>
      <c r="K185" s="6">
        <v>0</v>
      </c>
      <c r="L185" s="4">
        <v>0.28999999999999998</v>
      </c>
      <c r="M185" s="4">
        <v>7.48</v>
      </c>
      <c r="N185" s="4">
        <v>34.450000000000003</v>
      </c>
      <c r="O185" s="4">
        <v>8.1300000000000008</v>
      </c>
      <c r="P185" s="4">
        <v>1.01</v>
      </c>
    </row>
    <row r="186" spans="1:16" x14ac:dyDescent="0.25">
      <c r="A186" s="61" t="s">
        <v>34</v>
      </c>
      <c r="B186" s="61"/>
      <c r="C186" s="61"/>
      <c r="D186" s="61"/>
      <c r="E186" s="6">
        <f t="shared" ref="E186:P186" si="26">E183+E184+E185</f>
        <v>6.79</v>
      </c>
      <c r="F186" s="6">
        <f t="shared" si="26"/>
        <v>6.33</v>
      </c>
      <c r="G186" s="6">
        <f t="shared" si="26"/>
        <v>58.47</v>
      </c>
      <c r="H186" s="6">
        <f t="shared" si="26"/>
        <v>288.20000000000005</v>
      </c>
      <c r="I186" s="6">
        <f t="shared" si="26"/>
        <v>0.1</v>
      </c>
      <c r="J186" s="6">
        <f t="shared" si="26"/>
        <v>0.21000000000000002</v>
      </c>
      <c r="K186" s="6">
        <f t="shared" si="26"/>
        <v>34.979999999999997</v>
      </c>
      <c r="L186" s="6">
        <f t="shared" si="26"/>
        <v>0.73</v>
      </c>
      <c r="M186" s="6">
        <f t="shared" si="26"/>
        <v>166.48999999999998</v>
      </c>
      <c r="N186" s="6">
        <f t="shared" si="26"/>
        <v>151.01999999999998</v>
      </c>
      <c r="O186" s="6">
        <f t="shared" si="26"/>
        <v>29.700000000000003</v>
      </c>
      <c r="P186" s="6">
        <f t="shared" si="26"/>
        <v>2.21</v>
      </c>
    </row>
    <row r="187" spans="1:16" x14ac:dyDescent="0.25">
      <c r="A187" s="62" t="s">
        <v>35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</row>
    <row r="188" spans="1:16" ht="24.75" customHeight="1" x14ac:dyDescent="0.25">
      <c r="A188" s="4">
        <v>139</v>
      </c>
      <c r="B188" s="52" t="s">
        <v>129</v>
      </c>
      <c r="C188" s="53"/>
      <c r="D188" s="4" t="s">
        <v>89</v>
      </c>
      <c r="E188" s="4">
        <v>1.86</v>
      </c>
      <c r="F188" s="4">
        <v>2.81</v>
      </c>
      <c r="G188" s="4">
        <v>13.99</v>
      </c>
      <c r="H188" s="4">
        <v>88.99</v>
      </c>
      <c r="I188" s="4">
        <v>0.11</v>
      </c>
      <c r="J188" s="4">
        <v>0.06</v>
      </c>
      <c r="K188" s="4">
        <v>14.2</v>
      </c>
      <c r="L188" s="4">
        <v>0.19</v>
      </c>
      <c r="M188" s="4">
        <v>19.45</v>
      </c>
      <c r="N188" s="4">
        <v>55.68</v>
      </c>
      <c r="O188" s="4">
        <v>22.3</v>
      </c>
      <c r="P188" s="4">
        <v>0.86</v>
      </c>
    </row>
    <row r="189" spans="1:16" ht="15" customHeight="1" x14ac:dyDescent="0.25">
      <c r="A189" s="4">
        <v>416</v>
      </c>
      <c r="B189" s="51" t="s">
        <v>108</v>
      </c>
      <c r="C189" s="51"/>
      <c r="D189" s="4">
        <v>50</v>
      </c>
      <c r="E189" s="4">
        <v>4.16</v>
      </c>
      <c r="F189" s="4">
        <v>10.06</v>
      </c>
      <c r="G189" s="4">
        <v>3.58</v>
      </c>
      <c r="H189" s="4">
        <v>122.1</v>
      </c>
      <c r="I189" s="4">
        <v>0.04</v>
      </c>
      <c r="J189" s="4">
        <v>0.05</v>
      </c>
      <c r="K189" s="4">
        <v>3.75</v>
      </c>
      <c r="L189" s="4">
        <v>3.14</v>
      </c>
      <c r="M189" s="4">
        <v>23.22</v>
      </c>
      <c r="N189" s="4">
        <v>1.68</v>
      </c>
      <c r="O189" s="4">
        <v>13.06</v>
      </c>
      <c r="P189" s="4">
        <v>0.06</v>
      </c>
    </row>
    <row r="190" spans="1:16" x14ac:dyDescent="0.25">
      <c r="A190" s="4">
        <v>472</v>
      </c>
      <c r="B190" s="51" t="s">
        <v>71</v>
      </c>
      <c r="C190" s="51"/>
      <c r="D190" s="4">
        <v>150</v>
      </c>
      <c r="E190" s="4">
        <v>1.6</v>
      </c>
      <c r="F190" s="4">
        <v>1.8</v>
      </c>
      <c r="G190" s="4">
        <v>10.72</v>
      </c>
      <c r="H190" s="4">
        <v>132.65</v>
      </c>
      <c r="I190" s="4">
        <v>0.08</v>
      </c>
      <c r="J190" s="4">
        <v>0.06</v>
      </c>
      <c r="K190" s="4">
        <v>9.1199999999999992</v>
      </c>
      <c r="L190" s="4">
        <v>0.08</v>
      </c>
      <c r="M190" s="4">
        <v>20.72</v>
      </c>
      <c r="N190" s="4">
        <v>47.16</v>
      </c>
      <c r="O190" s="4">
        <v>15.98</v>
      </c>
      <c r="P190" s="4">
        <v>0.57999999999999996</v>
      </c>
    </row>
    <row r="191" spans="1:16" x14ac:dyDescent="0.25">
      <c r="A191" s="4"/>
      <c r="B191" s="52" t="s">
        <v>97</v>
      </c>
      <c r="C191" s="53"/>
      <c r="D191" s="4">
        <v>40</v>
      </c>
      <c r="E191" s="4">
        <v>0.76</v>
      </c>
      <c r="F191" s="4">
        <v>3.56</v>
      </c>
      <c r="G191" s="4">
        <v>3.08</v>
      </c>
      <c r="H191" s="4">
        <v>47.6</v>
      </c>
      <c r="I191" s="4">
        <v>0.01</v>
      </c>
      <c r="J191" s="4">
        <v>3.44</v>
      </c>
      <c r="K191" s="4">
        <v>0</v>
      </c>
      <c r="L191" s="4">
        <v>0.21</v>
      </c>
      <c r="M191" s="4">
        <v>6.53</v>
      </c>
      <c r="N191" s="4">
        <v>5.73</v>
      </c>
      <c r="O191" s="4">
        <v>2.68</v>
      </c>
      <c r="P191" s="4">
        <v>0.11</v>
      </c>
    </row>
    <row r="192" spans="1:16" x14ac:dyDescent="0.25">
      <c r="A192" s="4">
        <v>585</v>
      </c>
      <c r="B192" s="52" t="s">
        <v>100</v>
      </c>
      <c r="C192" s="53"/>
      <c r="D192" s="4">
        <v>200</v>
      </c>
      <c r="E192" s="4">
        <v>0.5</v>
      </c>
      <c r="F192" s="4">
        <v>0.2</v>
      </c>
      <c r="G192" s="4">
        <v>23.1</v>
      </c>
      <c r="H192" s="4">
        <v>96</v>
      </c>
      <c r="I192" s="4">
        <v>0.02</v>
      </c>
      <c r="J192" s="4">
        <v>4.3</v>
      </c>
      <c r="K192" s="4">
        <f t="shared" ref="K192" si="27">K194*30/100</f>
        <v>0</v>
      </c>
      <c r="L192" s="4">
        <v>0.08</v>
      </c>
      <c r="M192" s="4">
        <v>22</v>
      </c>
      <c r="N192" s="4">
        <v>16</v>
      </c>
      <c r="O192" s="4">
        <v>14</v>
      </c>
      <c r="P192" s="4">
        <v>1.1000000000000001</v>
      </c>
    </row>
    <row r="193" spans="1:16" ht="15" customHeight="1" x14ac:dyDescent="0.25">
      <c r="A193" s="4">
        <v>1</v>
      </c>
      <c r="B193" s="51" t="s">
        <v>33</v>
      </c>
      <c r="C193" s="51"/>
      <c r="D193" s="4">
        <v>30</v>
      </c>
      <c r="E193" s="4">
        <v>1.82</v>
      </c>
      <c r="F193" s="4">
        <v>0.36</v>
      </c>
      <c r="G193" s="4">
        <v>16.059999999999999</v>
      </c>
      <c r="H193" s="4">
        <v>75.400000000000006</v>
      </c>
      <c r="I193" s="4">
        <v>0.04</v>
      </c>
      <c r="J193" s="4">
        <v>0.01</v>
      </c>
      <c r="K193" s="6">
        <v>0</v>
      </c>
      <c r="L193" s="4">
        <v>0.28999999999999998</v>
      </c>
      <c r="M193" s="4">
        <v>7.48</v>
      </c>
      <c r="N193" s="4">
        <v>34.450000000000003</v>
      </c>
      <c r="O193" s="4">
        <v>8.1300000000000008</v>
      </c>
      <c r="P193" s="4">
        <v>1.01</v>
      </c>
    </row>
    <row r="194" spans="1:16" ht="15" customHeight="1" x14ac:dyDescent="0.25">
      <c r="A194" s="4">
        <v>1</v>
      </c>
      <c r="B194" s="51" t="s">
        <v>128</v>
      </c>
      <c r="C194" s="51"/>
      <c r="D194" s="4">
        <v>30</v>
      </c>
      <c r="E194" s="4">
        <v>2.46</v>
      </c>
      <c r="F194" s="4">
        <v>0.64</v>
      </c>
      <c r="G194" s="4">
        <v>14.58</v>
      </c>
      <c r="H194" s="4">
        <v>76.5</v>
      </c>
      <c r="I194" s="4">
        <v>0.14000000000000001</v>
      </c>
      <c r="J194" s="4">
        <v>0.01</v>
      </c>
      <c r="K194" s="6">
        <v>0</v>
      </c>
      <c r="L194" s="4">
        <v>0.54</v>
      </c>
      <c r="M194" s="4">
        <v>27.1</v>
      </c>
      <c r="N194" s="4">
        <v>21</v>
      </c>
      <c r="O194" s="4">
        <v>10.68</v>
      </c>
      <c r="P194" s="4">
        <v>0.9</v>
      </c>
    </row>
    <row r="195" spans="1:16" x14ac:dyDescent="0.25">
      <c r="A195" s="61" t="s">
        <v>40</v>
      </c>
      <c r="B195" s="61"/>
      <c r="C195" s="61"/>
      <c r="D195" s="61"/>
      <c r="E195" s="4">
        <f>E188+E189+E192+E193+E194+E190+E191</f>
        <v>13.16</v>
      </c>
      <c r="F195" s="4">
        <f t="shared" ref="F195:P195" si="28">F188+F189+F192+F193+F194+F190+F191</f>
        <v>19.43</v>
      </c>
      <c r="G195" s="4">
        <f t="shared" si="28"/>
        <v>85.11</v>
      </c>
      <c r="H195" s="4">
        <f t="shared" si="28"/>
        <v>639.24</v>
      </c>
      <c r="I195" s="4">
        <f t="shared" si="28"/>
        <v>0.44</v>
      </c>
      <c r="J195" s="4">
        <f t="shared" si="28"/>
        <v>7.93</v>
      </c>
      <c r="K195" s="4">
        <f t="shared" si="28"/>
        <v>27.07</v>
      </c>
      <c r="L195" s="4">
        <f t="shared" si="28"/>
        <v>4.53</v>
      </c>
      <c r="M195" s="4">
        <f t="shared" si="28"/>
        <v>126.5</v>
      </c>
      <c r="N195" s="4">
        <f t="shared" si="28"/>
        <v>181.7</v>
      </c>
      <c r="O195" s="4">
        <f t="shared" si="28"/>
        <v>86.830000000000013</v>
      </c>
      <c r="P195" s="4">
        <f t="shared" si="28"/>
        <v>4.62</v>
      </c>
    </row>
    <row r="196" spans="1:16" x14ac:dyDescent="0.25">
      <c r="A196" s="61" t="s">
        <v>41</v>
      </c>
      <c r="B196" s="61"/>
      <c r="C196" s="61"/>
      <c r="D196" s="61"/>
      <c r="E196" s="4">
        <f t="shared" ref="E196:P196" si="29">E186+E195</f>
        <v>19.95</v>
      </c>
      <c r="F196" s="4">
        <f t="shared" si="29"/>
        <v>25.759999999999998</v>
      </c>
      <c r="G196" s="4">
        <f t="shared" si="29"/>
        <v>143.57999999999998</v>
      </c>
      <c r="H196" s="4">
        <f t="shared" si="29"/>
        <v>927.44</v>
      </c>
      <c r="I196" s="4">
        <f t="shared" si="29"/>
        <v>0.54</v>
      </c>
      <c r="J196" s="4">
        <f t="shared" si="29"/>
        <v>8.14</v>
      </c>
      <c r="K196" s="4">
        <f t="shared" si="29"/>
        <v>62.05</v>
      </c>
      <c r="L196" s="4">
        <f t="shared" si="29"/>
        <v>5.26</v>
      </c>
      <c r="M196" s="4">
        <f t="shared" si="29"/>
        <v>292.99</v>
      </c>
      <c r="N196" s="4">
        <f t="shared" si="29"/>
        <v>332.71999999999997</v>
      </c>
      <c r="O196" s="4">
        <f t="shared" si="29"/>
        <v>116.53000000000002</v>
      </c>
      <c r="P196" s="4">
        <f t="shared" si="29"/>
        <v>6.83</v>
      </c>
    </row>
    <row r="197" spans="1:16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69" t="s">
        <v>148</v>
      </c>
      <c r="L197" s="69"/>
      <c r="M197" s="69"/>
      <c r="N197" s="69"/>
      <c r="O197" s="69"/>
      <c r="P197" s="69"/>
    </row>
    <row r="198" spans="1:16" x14ac:dyDescent="0.25">
      <c r="A198" s="70" t="s">
        <v>72</v>
      </c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</row>
    <row r="199" spans="1:16" x14ac:dyDescent="0.25">
      <c r="A199" s="8" t="s">
        <v>1</v>
      </c>
      <c r="B199" s="9"/>
      <c r="C199" s="9"/>
      <c r="D199" s="35"/>
      <c r="E199" s="34" t="s">
        <v>2</v>
      </c>
      <c r="F199" s="55" t="s">
        <v>53</v>
      </c>
      <c r="G199" s="56"/>
      <c r="H199" s="56"/>
      <c r="I199" s="57" t="s">
        <v>4</v>
      </c>
      <c r="J199" s="57"/>
      <c r="K199" s="58" t="s">
        <v>5</v>
      </c>
      <c r="L199" s="58"/>
      <c r="M199" s="58"/>
      <c r="N199" s="58"/>
      <c r="O199" s="58"/>
      <c r="P199" s="58"/>
    </row>
    <row r="200" spans="1:16" x14ac:dyDescent="0.25">
      <c r="A200" s="9"/>
      <c r="B200" s="9"/>
      <c r="C200" s="9"/>
      <c r="D200" s="59" t="s">
        <v>6</v>
      </c>
      <c r="E200" s="59"/>
      <c r="F200" s="33">
        <v>2</v>
      </c>
      <c r="G200" s="9"/>
      <c r="H200" s="35"/>
      <c r="I200" s="57" t="s">
        <v>8</v>
      </c>
      <c r="J200" s="57"/>
      <c r="K200" s="60" t="s">
        <v>9</v>
      </c>
      <c r="L200" s="60"/>
      <c r="M200" s="60"/>
      <c r="N200" s="60"/>
      <c r="O200" s="60"/>
      <c r="P200" s="60"/>
    </row>
    <row r="201" spans="1:16" x14ac:dyDescent="0.25">
      <c r="A201" s="65" t="s">
        <v>10</v>
      </c>
      <c r="B201" s="65" t="s">
        <v>11</v>
      </c>
      <c r="C201" s="65"/>
      <c r="D201" s="65" t="s">
        <v>12</v>
      </c>
      <c r="E201" s="63" t="s">
        <v>13</v>
      </c>
      <c r="F201" s="63"/>
      <c r="G201" s="63"/>
      <c r="H201" s="65" t="s">
        <v>14</v>
      </c>
      <c r="I201" s="63" t="s">
        <v>15</v>
      </c>
      <c r="J201" s="63"/>
      <c r="K201" s="63"/>
      <c r="L201" s="63"/>
      <c r="M201" s="63" t="s">
        <v>16</v>
      </c>
      <c r="N201" s="63"/>
      <c r="O201" s="63"/>
      <c r="P201" s="63"/>
    </row>
    <row r="202" spans="1:16" x14ac:dyDescent="0.25">
      <c r="A202" s="66"/>
      <c r="B202" s="67"/>
      <c r="C202" s="68"/>
      <c r="D202" s="66"/>
      <c r="E202" s="36" t="s">
        <v>17</v>
      </c>
      <c r="F202" s="36" t="s">
        <v>18</v>
      </c>
      <c r="G202" s="36" t="s">
        <v>19</v>
      </c>
      <c r="H202" s="66"/>
      <c r="I202" s="36" t="s">
        <v>20</v>
      </c>
      <c r="J202" s="36" t="s">
        <v>21</v>
      </c>
      <c r="K202" s="36" t="s">
        <v>22</v>
      </c>
      <c r="L202" s="36" t="s">
        <v>23</v>
      </c>
      <c r="M202" s="36" t="s">
        <v>24</v>
      </c>
      <c r="N202" s="36" t="s">
        <v>25</v>
      </c>
      <c r="O202" s="36" t="s">
        <v>26</v>
      </c>
      <c r="P202" s="36" t="s">
        <v>27</v>
      </c>
    </row>
    <row r="203" spans="1:16" x14ac:dyDescent="0.25">
      <c r="A203" s="37">
        <v>1</v>
      </c>
      <c r="B203" s="64">
        <v>2</v>
      </c>
      <c r="C203" s="64"/>
      <c r="D203" s="37">
        <v>3</v>
      </c>
      <c r="E203" s="37">
        <v>4</v>
      </c>
      <c r="F203" s="37">
        <v>5</v>
      </c>
      <c r="G203" s="37">
        <v>6</v>
      </c>
      <c r="H203" s="37">
        <v>7</v>
      </c>
      <c r="I203" s="37">
        <v>8</v>
      </c>
      <c r="J203" s="37">
        <v>9</v>
      </c>
      <c r="K203" s="37">
        <v>10</v>
      </c>
      <c r="L203" s="37">
        <v>11</v>
      </c>
      <c r="M203" s="37">
        <v>12</v>
      </c>
      <c r="N203" s="37">
        <v>13</v>
      </c>
      <c r="O203" s="37">
        <v>14</v>
      </c>
      <c r="P203" s="37">
        <v>15</v>
      </c>
    </row>
    <row r="204" spans="1:16" x14ac:dyDescent="0.25">
      <c r="A204" s="62" t="s">
        <v>29</v>
      </c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</row>
    <row r="205" spans="1:16" ht="15" customHeight="1" x14ac:dyDescent="0.25">
      <c r="A205" s="4">
        <v>257</v>
      </c>
      <c r="B205" s="51" t="s">
        <v>56</v>
      </c>
      <c r="C205" s="51"/>
      <c r="D205" s="4" t="s">
        <v>93</v>
      </c>
      <c r="E205" s="6">
        <v>6.73</v>
      </c>
      <c r="F205" s="6">
        <v>11.52</v>
      </c>
      <c r="G205" s="6">
        <v>33.659999999999997</v>
      </c>
      <c r="H205" s="6">
        <v>265.32</v>
      </c>
      <c r="I205" s="6">
        <v>0.45</v>
      </c>
      <c r="J205" s="6">
        <v>0.72</v>
      </c>
      <c r="K205" s="6">
        <v>0.09</v>
      </c>
      <c r="L205" s="6">
        <v>0.09</v>
      </c>
      <c r="M205" s="6">
        <v>30.51</v>
      </c>
      <c r="N205" s="6">
        <v>91.3</v>
      </c>
      <c r="O205" s="6">
        <v>48.38</v>
      </c>
      <c r="P205" s="6">
        <v>1.35</v>
      </c>
    </row>
    <row r="206" spans="1:16" ht="15" customHeight="1" x14ac:dyDescent="0.25">
      <c r="A206" s="4">
        <v>629</v>
      </c>
      <c r="B206" s="51" t="s">
        <v>91</v>
      </c>
      <c r="C206" s="51"/>
      <c r="D206" s="4" t="s">
        <v>92</v>
      </c>
      <c r="E206" s="4">
        <v>0.46</v>
      </c>
      <c r="F206" s="4">
        <v>0.11</v>
      </c>
      <c r="G206" s="4">
        <v>15.26</v>
      </c>
      <c r="H206" s="4">
        <v>62.23</v>
      </c>
      <c r="I206" s="6">
        <v>0</v>
      </c>
      <c r="J206" s="4">
        <v>0.02</v>
      </c>
      <c r="K206" s="6">
        <v>0</v>
      </c>
      <c r="L206" s="4">
        <v>0.01</v>
      </c>
      <c r="M206" s="4">
        <v>13.15</v>
      </c>
      <c r="N206" s="4">
        <v>18.02</v>
      </c>
      <c r="O206" s="4">
        <v>9.64</v>
      </c>
      <c r="P206" s="4">
        <v>1.73</v>
      </c>
    </row>
    <row r="207" spans="1:16" ht="30.75" customHeight="1" x14ac:dyDescent="0.25">
      <c r="A207" s="4">
        <v>1</v>
      </c>
      <c r="B207" s="51" t="s">
        <v>33</v>
      </c>
      <c r="C207" s="51"/>
      <c r="D207" s="4">
        <v>30</v>
      </c>
      <c r="E207" s="4">
        <v>1.82</v>
      </c>
      <c r="F207" s="4">
        <v>0.36</v>
      </c>
      <c r="G207" s="4">
        <v>16.059999999999999</v>
      </c>
      <c r="H207" s="4">
        <v>75.400000000000006</v>
      </c>
      <c r="I207" s="4">
        <v>0.04</v>
      </c>
      <c r="J207" s="4">
        <v>0.01</v>
      </c>
      <c r="K207" s="6">
        <v>0</v>
      </c>
      <c r="L207" s="4">
        <v>0.28999999999999998</v>
      </c>
      <c r="M207" s="4">
        <v>7.48</v>
      </c>
      <c r="N207" s="4">
        <v>34.450000000000003</v>
      </c>
      <c r="O207" s="4">
        <v>8.1300000000000008</v>
      </c>
      <c r="P207" s="4">
        <v>1.01</v>
      </c>
    </row>
    <row r="208" spans="1:16" x14ac:dyDescent="0.25">
      <c r="A208" s="61" t="s">
        <v>34</v>
      </c>
      <c r="B208" s="61"/>
      <c r="C208" s="61"/>
      <c r="D208" s="61"/>
      <c r="E208" s="4">
        <f>E205+E206+E207</f>
        <v>9.01</v>
      </c>
      <c r="F208" s="4">
        <f t="shared" ref="F208:P208" si="30">F205+F206+F207</f>
        <v>11.989999999999998</v>
      </c>
      <c r="G208" s="4">
        <f t="shared" si="30"/>
        <v>64.97999999999999</v>
      </c>
      <c r="H208" s="4">
        <f t="shared" si="30"/>
        <v>402.95000000000005</v>
      </c>
      <c r="I208" s="4">
        <f t="shared" si="30"/>
        <v>0.49</v>
      </c>
      <c r="J208" s="4">
        <f t="shared" si="30"/>
        <v>0.75</v>
      </c>
      <c r="K208" s="4">
        <f t="shared" si="30"/>
        <v>0.09</v>
      </c>
      <c r="L208" s="4">
        <f t="shared" si="30"/>
        <v>0.38999999999999996</v>
      </c>
      <c r="M208" s="4">
        <f t="shared" si="30"/>
        <v>51.14</v>
      </c>
      <c r="N208" s="4">
        <f t="shared" si="30"/>
        <v>143.76999999999998</v>
      </c>
      <c r="O208" s="4">
        <f t="shared" si="30"/>
        <v>66.150000000000006</v>
      </c>
      <c r="P208" s="4">
        <f t="shared" si="30"/>
        <v>4.09</v>
      </c>
    </row>
    <row r="209" spans="1:16" x14ac:dyDescent="0.25">
      <c r="A209" s="62" t="s">
        <v>35</v>
      </c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</row>
    <row r="210" spans="1:16" ht="24.75" customHeight="1" x14ac:dyDescent="0.25">
      <c r="A210" s="4">
        <v>138</v>
      </c>
      <c r="B210" s="51" t="s">
        <v>143</v>
      </c>
      <c r="C210" s="51"/>
      <c r="D210" s="4" t="s">
        <v>89</v>
      </c>
      <c r="E210" s="4">
        <v>5.72</v>
      </c>
      <c r="F210" s="4">
        <v>3.77</v>
      </c>
      <c r="G210" s="4">
        <v>21.93</v>
      </c>
      <c r="H210" s="4">
        <v>144.9</v>
      </c>
      <c r="I210" s="4">
        <v>0.35</v>
      </c>
      <c r="J210" s="4">
        <v>14.88</v>
      </c>
      <c r="K210" s="4">
        <v>0</v>
      </c>
      <c r="L210" s="4">
        <v>0.28999999999999998</v>
      </c>
      <c r="M210" s="4">
        <v>37.700000000000003</v>
      </c>
      <c r="N210" s="4">
        <v>122.22</v>
      </c>
      <c r="O210" s="4">
        <v>44.96</v>
      </c>
      <c r="P210" s="4">
        <v>2.2000000000000002</v>
      </c>
    </row>
    <row r="211" spans="1:16" x14ac:dyDescent="0.25">
      <c r="A211" s="4">
        <v>303</v>
      </c>
      <c r="B211" s="51" t="s">
        <v>122</v>
      </c>
      <c r="C211" s="51"/>
      <c r="D211" s="4">
        <v>75</v>
      </c>
      <c r="E211" s="4">
        <v>13.8</v>
      </c>
      <c r="F211" s="4">
        <v>7.5</v>
      </c>
      <c r="G211" s="4">
        <v>6.3</v>
      </c>
      <c r="H211" s="4">
        <v>145.9</v>
      </c>
      <c r="I211" s="4">
        <v>0.1</v>
      </c>
      <c r="J211" s="4">
        <v>7.3</v>
      </c>
      <c r="K211" s="4">
        <v>40</v>
      </c>
      <c r="L211" s="4">
        <v>1.6</v>
      </c>
      <c r="M211" s="4">
        <v>33</v>
      </c>
      <c r="N211" s="4">
        <v>142.69999999999999</v>
      </c>
      <c r="O211" s="4">
        <v>18.600000000000001</v>
      </c>
      <c r="P211" s="4">
        <v>1.1000000000000001</v>
      </c>
    </row>
    <row r="212" spans="1:16" x14ac:dyDescent="0.25">
      <c r="A212" s="4">
        <v>469</v>
      </c>
      <c r="B212" s="51" t="s">
        <v>38</v>
      </c>
      <c r="C212" s="51"/>
      <c r="D212" s="4">
        <v>150</v>
      </c>
      <c r="E212" s="4">
        <v>5.4</v>
      </c>
      <c r="F212" s="4">
        <v>7.5</v>
      </c>
      <c r="G212" s="4">
        <v>32.6</v>
      </c>
      <c r="H212" s="4">
        <v>217</v>
      </c>
      <c r="I212" s="4">
        <v>0.37</v>
      </c>
      <c r="J212" s="4">
        <v>1.23</v>
      </c>
      <c r="K212" s="4">
        <v>0.1</v>
      </c>
      <c r="L212" s="4">
        <v>0.2</v>
      </c>
      <c r="M212" s="4">
        <v>86.29</v>
      </c>
      <c r="N212" s="4">
        <v>19.899999999999999</v>
      </c>
      <c r="O212" s="4">
        <v>26.5</v>
      </c>
      <c r="P212" s="4">
        <v>29.8</v>
      </c>
    </row>
    <row r="213" spans="1:16" x14ac:dyDescent="0.25">
      <c r="A213" s="4"/>
      <c r="B213" s="51" t="s">
        <v>144</v>
      </c>
      <c r="C213" s="51"/>
      <c r="D213" s="4">
        <v>20</v>
      </c>
      <c r="E213" s="4">
        <v>0</v>
      </c>
      <c r="F213" s="4">
        <v>0</v>
      </c>
      <c r="G213" s="4">
        <v>1.6</v>
      </c>
      <c r="H213" s="4">
        <v>6.4</v>
      </c>
      <c r="I213" s="4">
        <v>0.01</v>
      </c>
      <c r="J213" s="4">
        <v>3.5</v>
      </c>
      <c r="K213" s="4">
        <v>0</v>
      </c>
      <c r="L213" s="4">
        <v>0</v>
      </c>
      <c r="M213" s="4">
        <v>8.5</v>
      </c>
      <c r="N213" s="4">
        <v>21</v>
      </c>
      <c r="O213" s="4">
        <v>0</v>
      </c>
      <c r="P213" s="4">
        <v>0.25</v>
      </c>
    </row>
    <row r="214" spans="1:16" x14ac:dyDescent="0.25">
      <c r="A214" s="4">
        <v>588</v>
      </c>
      <c r="B214" s="51" t="s">
        <v>45</v>
      </c>
      <c r="C214" s="51"/>
      <c r="D214" s="4">
        <v>200</v>
      </c>
      <c r="E214" s="4">
        <v>0.44</v>
      </c>
      <c r="F214" s="6">
        <v>0</v>
      </c>
      <c r="G214" s="4">
        <v>28.88</v>
      </c>
      <c r="H214" s="4">
        <v>115.6</v>
      </c>
      <c r="I214" s="4">
        <v>0</v>
      </c>
      <c r="J214" s="4">
        <v>0.04</v>
      </c>
      <c r="K214" s="4">
        <v>0</v>
      </c>
      <c r="L214" s="4">
        <v>0.2</v>
      </c>
      <c r="M214" s="4">
        <v>44.4</v>
      </c>
      <c r="N214" s="4">
        <v>15.4</v>
      </c>
      <c r="O214" s="4">
        <v>6</v>
      </c>
      <c r="P214" s="4">
        <v>1.2</v>
      </c>
    </row>
    <row r="215" spans="1:16" ht="15" customHeight="1" x14ac:dyDescent="0.25">
      <c r="A215" s="4">
        <v>1</v>
      </c>
      <c r="B215" s="51" t="s">
        <v>33</v>
      </c>
      <c r="C215" s="51"/>
      <c r="D215" s="4">
        <v>30</v>
      </c>
      <c r="E215" s="4">
        <v>1.82</v>
      </c>
      <c r="F215" s="4">
        <v>0.36</v>
      </c>
      <c r="G215" s="4">
        <v>16.059999999999999</v>
      </c>
      <c r="H215" s="4">
        <v>75.400000000000006</v>
      </c>
      <c r="I215" s="4">
        <v>0.04</v>
      </c>
      <c r="J215" s="4">
        <v>0.01</v>
      </c>
      <c r="K215" s="6">
        <v>0</v>
      </c>
      <c r="L215" s="4">
        <v>0.28999999999999998</v>
      </c>
      <c r="M215" s="4">
        <v>7.48</v>
      </c>
      <c r="N215" s="4">
        <v>34.450000000000003</v>
      </c>
      <c r="O215" s="4">
        <v>8.1300000000000008</v>
      </c>
      <c r="P215" s="4">
        <v>1.01</v>
      </c>
    </row>
    <row r="216" spans="1:16" ht="15" customHeight="1" x14ac:dyDescent="0.25">
      <c r="A216" s="4">
        <v>1</v>
      </c>
      <c r="B216" s="51" t="s">
        <v>128</v>
      </c>
      <c r="C216" s="51"/>
      <c r="D216" s="4">
        <v>30</v>
      </c>
      <c r="E216" s="4">
        <v>2.46</v>
      </c>
      <c r="F216" s="4">
        <v>0.64</v>
      </c>
      <c r="G216" s="4">
        <v>14.58</v>
      </c>
      <c r="H216" s="4">
        <v>76.5</v>
      </c>
      <c r="I216" s="4">
        <v>0.14000000000000001</v>
      </c>
      <c r="J216" s="4">
        <v>0.01</v>
      </c>
      <c r="K216" s="6">
        <v>0</v>
      </c>
      <c r="L216" s="4">
        <v>0.54</v>
      </c>
      <c r="M216" s="4">
        <v>27.1</v>
      </c>
      <c r="N216" s="4">
        <v>21</v>
      </c>
      <c r="O216" s="4">
        <v>10.68</v>
      </c>
      <c r="P216" s="4">
        <v>0.9</v>
      </c>
    </row>
    <row r="217" spans="1:16" x14ac:dyDescent="0.25">
      <c r="A217" s="61" t="s">
        <v>40</v>
      </c>
      <c r="B217" s="61"/>
      <c r="C217" s="61"/>
      <c r="D217" s="61"/>
      <c r="E217" s="4">
        <f>E216+E215+E213+E212+E211+E210+E214</f>
        <v>29.64</v>
      </c>
      <c r="F217" s="4">
        <f t="shared" ref="F217:P217" si="31">F216+F215+F213+F212+F211+F210+F214</f>
        <v>19.77</v>
      </c>
      <c r="G217" s="4">
        <f t="shared" si="31"/>
        <v>121.94999999999999</v>
      </c>
      <c r="H217" s="4">
        <f t="shared" si="31"/>
        <v>781.7</v>
      </c>
      <c r="I217" s="4">
        <f t="shared" si="31"/>
        <v>1.01</v>
      </c>
      <c r="J217" s="4">
        <f t="shared" si="31"/>
        <v>26.97</v>
      </c>
      <c r="K217" s="4">
        <f t="shared" si="31"/>
        <v>40.1</v>
      </c>
      <c r="L217" s="4">
        <f t="shared" si="31"/>
        <v>3.12</v>
      </c>
      <c r="M217" s="4">
        <f t="shared" si="31"/>
        <v>244.47</v>
      </c>
      <c r="N217" s="4">
        <f t="shared" si="31"/>
        <v>376.66999999999996</v>
      </c>
      <c r="O217" s="4">
        <f t="shared" si="31"/>
        <v>114.87</v>
      </c>
      <c r="P217" s="4">
        <f t="shared" si="31"/>
        <v>36.460000000000008</v>
      </c>
    </row>
    <row r="218" spans="1:16" x14ac:dyDescent="0.25">
      <c r="A218" s="61" t="s">
        <v>41</v>
      </c>
      <c r="B218" s="61"/>
      <c r="C218" s="61"/>
      <c r="D218" s="61"/>
      <c r="E218" s="4">
        <f t="shared" ref="E218:P218" si="32">E217+E208</f>
        <v>38.65</v>
      </c>
      <c r="F218" s="4">
        <f t="shared" si="32"/>
        <v>31.759999999999998</v>
      </c>
      <c r="G218" s="4">
        <f t="shared" si="32"/>
        <v>186.92999999999998</v>
      </c>
      <c r="H218" s="4">
        <f t="shared" si="32"/>
        <v>1184.6500000000001</v>
      </c>
      <c r="I218" s="4">
        <f t="shared" si="32"/>
        <v>1.5</v>
      </c>
      <c r="J218" s="4">
        <f t="shared" si="32"/>
        <v>27.72</v>
      </c>
      <c r="K218" s="4">
        <f t="shared" si="32"/>
        <v>40.190000000000005</v>
      </c>
      <c r="L218" s="4">
        <f t="shared" si="32"/>
        <v>3.5100000000000002</v>
      </c>
      <c r="M218" s="4">
        <f t="shared" si="32"/>
        <v>295.61</v>
      </c>
      <c r="N218" s="4">
        <f t="shared" si="32"/>
        <v>520.43999999999994</v>
      </c>
      <c r="O218" s="4">
        <f t="shared" si="32"/>
        <v>181.02</v>
      </c>
      <c r="P218" s="4">
        <f t="shared" si="32"/>
        <v>40.550000000000011</v>
      </c>
    </row>
    <row r="219" spans="1:16" x14ac:dyDescent="0.25">
      <c r="A219" s="72" t="s">
        <v>77</v>
      </c>
      <c r="B219" s="73"/>
      <c r="C219" s="73"/>
      <c r="D219" s="74"/>
      <c r="E219" s="4">
        <f t="shared" ref="E219:P219" si="33">E218+E196+E174+E153+E131+E109+E88+E66+E44+E22</f>
        <v>353.20000000000005</v>
      </c>
      <c r="F219" s="4">
        <f t="shared" si="33"/>
        <v>372.41</v>
      </c>
      <c r="G219" s="4">
        <f t="shared" si="33"/>
        <v>1634.8999999999999</v>
      </c>
      <c r="H219" s="4">
        <f t="shared" si="33"/>
        <v>12319.750000000004</v>
      </c>
      <c r="I219" s="4">
        <f t="shared" si="33"/>
        <v>144.94800000000001</v>
      </c>
      <c r="J219" s="4">
        <f t="shared" si="33"/>
        <v>869.64999999999986</v>
      </c>
      <c r="K219" s="4">
        <f t="shared" si="33"/>
        <v>1139.67</v>
      </c>
      <c r="L219" s="4">
        <f t="shared" si="33"/>
        <v>39.54399999999999</v>
      </c>
      <c r="M219" s="4">
        <f t="shared" si="33"/>
        <v>3685.6100000000006</v>
      </c>
      <c r="N219" s="4">
        <f t="shared" si="33"/>
        <v>5355.84</v>
      </c>
      <c r="O219" s="4">
        <f t="shared" si="33"/>
        <v>1657.2900000000002</v>
      </c>
      <c r="P219" s="4">
        <f t="shared" si="33"/>
        <v>314.18</v>
      </c>
    </row>
    <row r="220" spans="1:16" x14ac:dyDescent="0.25">
      <c r="A220" s="61" t="s">
        <v>78</v>
      </c>
      <c r="B220" s="61"/>
      <c r="C220" s="61"/>
      <c r="D220" s="61"/>
      <c r="E220" s="6">
        <f>E219/10</f>
        <v>35.320000000000007</v>
      </c>
      <c r="F220" s="6">
        <f t="shared" ref="F220:P220" si="34">F219/10</f>
        <v>37.241</v>
      </c>
      <c r="G220" s="6">
        <f t="shared" si="34"/>
        <v>163.48999999999998</v>
      </c>
      <c r="H220" s="6">
        <f t="shared" si="34"/>
        <v>1231.9750000000004</v>
      </c>
      <c r="I220" s="6">
        <f t="shared" si="34"/>
        <v>14.494800000000001</v>
      </c>
      <c r="J220" s="6">
        <f t="shared" si="34"/>
        <v>86.964999999999989</v>
      </c>
      <c r="K220" s="6">
        <f t="shared" si="34"/>
        <v>113.96700000000001</v>
      </c>
      <c r="L220" s="6">
        <f t="shared" si="34"/>
        <v>3.9543999999999988</v>
      </c>
      <c r="M220" s="6">
        <f t="shared" si="34"/>
        <v>368.56100000000004</v>
      </c>
      <c r="N220" s="6">
        <f t="shared" si="34"/>
        <v>535.58400000000006</v>
      </c>
      <c r="O220" s="6">
        <f t="shared" si="34"/>
        <v>165.72900000000001</v>
      </c>
      <c r="P220" s="6">
        <f t="shared" si="34"/>
        <v>31.417999999999999</v>
      </c>
    </row>
    <row r="221" spans="1:16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69" t="s">
        <v>148</v>
      </c>
      <c r="L221" s="69"/>
      <c r="M221" s="69"/>
      <c r="N221" s="69"/>
      <c r="O221" s="69"/>
      <c r="P221" s="69"/>
    </row>
    <row r="222" spans="1:16" x14ac:dyDescent="0.25">
      <c r="A222" s="9"/>
      <c r="B222" s="38" t="s">
        <v>79</v>
      </c>
      <c r="C222" s="35" t="s">
        <v>81</v>
      </c>
      <c r="D222" s="9"/>
      <c r="E222" s="9"/>
      <c r="F222" s="9"/>
      <c r="G222" s="9"/>
      <c r="H222" s="38" t="s">
        <v>80</v>
      </c>
      <c r="I222" s="35" t="s">
        <v>81</v>
      </c>
      <c r="J222" s="9"/>
      <c r="K222" s="48"/>
      <c r="L222" s="48"/>
      <c r="M222" s="48"/>
      <c r="N222" s="48"/>
      <c r="O222" s="48"/>
      <c r="P222" s="48"/>
    </row>
    <row r="223" spans="1:16" x14ac:dyDescent="0.25">
      <c r="A223" s="9"/>
      <c r="B223" s="9"/>
      <c r="C223" s="9"/>
      <c r="D223" s="9"/>
      <c r="E223" s="9"/>
      <c r="F223" s="9"/>
      <c r="G223" s="8" t="s">
        <v>82</v>
      </c>
      <c r="H223" s="9"/>
      <c r="I223" s="9"/>
      <c r="J223" s="9"/>
      <c r="K223" s="9"/>
      <c r="L223" s="9"/>
      <c r="M223" s="9"/>
      <c r="N223" s="9"/>
      <c r="O223" s="9"/>
      <c r="P223" s="9"/>
    </row>
    <row r="224" spans="1:16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</sheetData>
  <mergeCells count="308">
    <mergeCell ref="A220:D220"/>
    <mergeCell ref="B39:C39"/>
    <mergeCell ref="A219:D219"/>
    <mergeCell ref="K221:P221"/>
    <mergeCell ref="B213:C213"/>
    <mergeCell ref="B215:C215"/>
    <mergeCell ref="B216:C216"/>
    <mergeCell ref="A217:D217"/>
    <mergeCell ref="A218:D218"/>
    <mergeCell ref="B207:C207"/>
    <mergeCell ref="A208:D208"/>
    <mergeCell ref="A209:P209"/>
    <mergeCell ref="B210:C210"/>
    <mergeCell ref="B211:C211"/>
    <mergeCell ref="B212:C212"/>
    <mergeCell ref="M201:P201"/>
    <mergeCell ref="B203:C203"/>
    <mergeCell ref="A204:P204"/>
    <mergeCell ref="B205:C205"/>
    <mergeCell ref="B206:C206"/>
    <mergeCell ref="A201:A202"/>
    <mergeCell ref="B201:C202"/>
    <mergeCell ref="D201:D202"/>
    <mergeCell ref="E201:G201"/>
    <mergeCell ref="H201:H202"/>
    <mergeCell ref="I201:L201"/>
    <mergeCell ref="K197:P197"/>
    <mergeCell ref="A198:P198"/>
    <mergeCell ref="F199:H199"/>
    <mergeCell ref="I199:J199"/>
    <mergeCell ref="K199:P199"/>
    <mergeCell ref="D200:E200"/>
    <mergeCell ref="I200:J200"/>
    <mergeCell ref="K200:P200"/>
    <mergeCell ref="B192:C192"/>
    <mergeCell ref="B193:C193"/>
    <mergeCell ref="B194:C194"/>
    <mergeCell ref="A195:D195"/>
    <mergeCell ref="A196:D196"/>
    <mergeCell ref="B185:C185"/>
    <mergeCell ref="A186:D186"/>
    <mergeCell ref="A187:P187"/>
    <mergeCell ref="B188:C188"/>
    <mergeCell ref="B189:C189"/>
    <mergeCell ref="M179:P179"/>
    <mergeCell ref="B181:C181"/>
    <mergeCell ref="A182:P182"/>
    <mergeCell ref="B183:C183"/>
    <mergeCell ref="B184:C184"/>
    <mergeCell ref="A179:A180"/>
    <mergeCell ref="B179:C180"/>
    <mergeCell ref="D179:D180"/>
    <mergeCell ref="E179:G179"/>
    <mergeCell ref="H179:H180"/>
    <mergeCell ref="I179:L179"/>
    <mergeCell ref="A176:P176"/>
    <mergeCell ref="F177:H177"/>
    <mergeCell ref="I177:J177"/>
    <mergeCell ref="K177:P177"/>
    <mergeCell ref="D178:E178"/>
    <mergeCell ref="I178:J178"/>
    <mergeCell ref="K178:P178"/>
    <mergeCell ref="B172:C172"/>
    <mergeCell ref="A173:D173"/>
    <mergeCell ref="A174:D174"/>
    <mergeCell ref="K175:P175"/>
    <mergeCell ref="B170:C170"/>
    <mergeCell ref="A165:D165"/>
    <mergeCell ref="A166:P166"/>
    <mergeCell ref="B167:C167"/>
    <mergeCell ref="B168:C168"/>
    <mergeCell ref="B169:C169"/>
    <mergeCell ref="M158:P158"/>
    <mergeCell ref="B160:C160"/>
    <mergeCell ref="A161:P161"/>
    <mergeCell ref="B162:C162"/>
    <mergeCell ref="B163:C163"/>
    <mergeCell ref="B164:C164"/>
    <mergeCell ref="A158:A159"/>
    <mergeCell ref="B158:C159"/>
    <mergeCell ref="D158:D159"/>
    <mergeCell ref="E158:G158"/>
    <mergeCell ref="H158:H159"/>
    <mergeCell ref="I158:L158"/>
    <mergeCell ref="A155:P155"/>
    <mergeCell ref="F156:H156"/>
    <mergeCell ref="I156:J156"/>
    <mergeCell ref="K156:P156"/>
    <mergeCell ref="D157:E157"/>
    <mergeCell ref="I157:J157"/>
    <mergeCell ref="K157:P157"/>
    <mergeCell ref="B151:C151"/>
    <mergeCell ref="A152:D152"/>
    <mergeCell ref="A153:D153"/>
    <mergeCell ref="K154:P154"/>
    <mergeCell ref="B149:C149"/>
    <mergeCell ref="B150:C150"/>
    <mergeCell ref="M137:P137"/>
    <mergeCell ref="B139:C139"/>
    <mergeCell ref="A140:P140"/>
    <mergeCell ref="B141:C141"/>
    <mergeCell ref="B142:C142"/>
    <mergeCell ref="B143:C143"/>
    <mergeCell ref="A137:A138"/>
    <mergeCell ref="B137:C138"/>
    <mergeCell ref="D137:D138"/>
    <mergeCell ref="E137:G137"/>
    <mergeCell ref="H137:H138"/>
    <mergeCell ref="I137:L137"/>
    <mergeCell ref="B148:C148"/>
    <mergeCell ref="B126:C126"/>
    <mergeCell ref="B129:C129"/>
    <mergeCell ref="A130:D130"/>
    <mergeCell ref="A131:D131"/>
    <mergeCell ref="A144:D144"/>
    <mergeCell ref="A145:P145"/>
    <mergeCell ref="B146:C146"/>
    <mergeCell ref="B147:C147"/>
    <mergeCell ref="K133:P133"/>
    <mergeCell ref="A134:P134"/>
    <mergeCell ref="F135:H135"/>
    <mergeCell ref="I135:J135"/>
    <mergeCell ref="K135:P135"/>
    <mergeCell ref="D136:E136"/>
    <mergeCell ref="I136:J136"/>
    <mergeCell ref="K136:P136"/>
    <mergeCell ref="B127:C127"/>
    <mergeCell ref="B128:C128"/>
    <mergeCell ref="B120:C120"/>
    <mergeCell ref="A121:D121"/>
    <mergeCell ref="A122:P122"/>
    <mergeCell ref="B123:C123"/>
    <mergeCell ref="B124:C124"/>
    <mergeCell ref="B125:C125"/>
    <mergeCell ref="M114:P114"/>
    <mergeCell ref="B116:C116"/>
    <mergeCell ref="A117:P117"/>
    <mergeCell ref="B118:C118"/>
    <mergeCell ref="B119:C119"/>
    <mergeCell ref="A114:A115"/>
    <mergeCell ref="B114:C115"/>
    <mergeCell ref="D114:D115"/>
    <mergeCell ref="E114:G114"/>
    <mergeCell ref="H114:H115"/>
    <mergeCell ref="I114:L114"/>
    <mergeCell ref="A111:P111"/>
    <mergeCell ref="F112:H112"/>
    <mergeCell ref="I112:J112"/>
    <mergeCell ref="K112:P112"/>
    <mergeCell ref="D113:E113"/>
    <mergeCell ref="I113:J113"/>
    <mergeCell ref="K113:P113"/>
    <mergeCell ref="B105:C105"/>
    <mergeCell ref="B107:C107"/>
    <mergeCell ref="A108:D108"/>
    <mergeCell ref="A109:D109"/>
    <mergeCell ref="K110:P110"/>
    <mergeCell ref="B99:C99"/>
    <mergeCell ref="A100:D100"/>
    <mergeCell ref="A101:P101"/>
    <mergeCell ref="B102:C102"/>
    <mergeCell ref="B103:C103"/>
    <mergeCell ref="B104:C104"/>
    <mergeCell ref="M93:P93"/>
    <mergeCell ref="B95:C95"/>
    <mergeCell ref="A96:P96"/>
    <mergeCell ref="B97:C97"/>
    <mergeCell ref="B98:C98"/>
    <mergeCell ref="A93:A94"/>
    <mergeCell ref="B93:C94"/>
    <mergeCell ref="D93:D94"/>
    <mergeCell ref="E93:G93"/>
    <mergeCell ref="H93:H94"/>
    <mergeCell ref="I93:L93"/>
    <mergeCell ref="F91:H91"/>
    <mergeCell ref="I91:J91"/>
    <mergeCell ref="K91:P91"/>
    <mergeCell ref="D92:E92"/>
    <mergeCell ref="I92:J92"/>
    <mergeCell ref="K92:P92"/>
    <mergeCell ref="B85:C85"/>
    <mergeCell ref="B86:C86"/>
    <mergeCell ref="A87:D87"/>
    <mergeCell ref="A88:D88"/>
    <mergeCell ref="K89:P89"/>
    <mergeCell ref="A90:P90"/>
    <mergeCell ref="B77:C77"/>
    <mergeCell ref="A78:D78"/>
    <mergeCell ref="A79:P79"/>
    <mergeCell ref="B80:C80"/>
    <mergeCell ref="B83:C83"/>
    <mergeCell ref="M71:P71"/>
    <mergeCell ref="B73:C73"/>
    <mergeCell ref="A74:P74"/>
    <mergeCell ref="B75:C75"/>
    <mergeCell ref="B76:C76"/>
    <mergeCell ref="A71:A72"/>
    <mergeCell ref="B71:C72"/>
    <mergeCell ref="D71:D72"/>
    <mergeCell ref="E71:G71"/>
    <mergeCell ref="H71:H72"/>
    <mergeCell ref="I71:L71"/>
    <mergeCell ref="K67:P67"/>
    <mergeCell ref="A68:P68"/>
    <mergeCell ref="F69:H69"/>
    <mergeCell ref="I69:J69"/>
    <mergeCell ref="K69:P69"/>
    <mergeCell ref="D70:E70"/>
    <mergeCell ref="I70:J70"/>
    <mergeCell ref="K70:P70"/>
    <mergeCell ref="B62:C62"/>
    <mergeCell ref="B64:C64"/>
    <mergeCell ref="A65:D65"/>
    <mergeCell ref="A66:D66"/>
    <mergeCell ref="B63:C63"/>
    <mergeCell ref="B55:C55"/>
    <mergeCell ref="A56:D56"/>
    <mergeCell ref="A57:P57"/>
    <mergeCell ref="B58:C58"/>
    <mergeCell ref="B59:C59"/>
    <mergeCell ref="B61:C61"/>
    <mergeCell ref="M49:P49"/>
    <mergeCell ref="B51:C51"/>
    <mergeCell ref="A52:P52"/>
    <mergeCell ref="B53:C53"/>
    <mergeCell ref="B54:C54"/>
    <mergeCell ref="A49:A50"/>
    <mergeCell ref="B49:C50"/>
    <mergeCell ref="D49:D50"/>
    <mergeCell ref="E49:G49"/>
    <mergeCell ref="H49:H50"/>
    <mergeCell ref="I49:L49"/>
    <mergeCell ref="B60:C60"/>
    <mergeCell ref="F47:H47"/>
    <mergeCell ref="I47:J47"/>
    <mergeCell ref="K47:P47"/>
    <mergeCell ref="D48:E48"/>
    <mergeCell ref="I48:J48"/>
    <mergeCell ref="K48:P48"/>
    <mergeCell ref="B40:C40"/>
    <mergeCell ref="B42:C42"/>
    <mergeCell ref="A43:D43"/>
    <mergeCell ref="A44:D44"/>
    <mergeCell ref="K45:P45"/>
    <mergeCell ref="A46:P46"/>
    <mergeCell ref="B41:C41"/>
    <mergeCell ref="B33:C33"/>
    <mergeCell ref="A34:D34"/>
    <mergeCell ref="A35:P35"/>
    <mergeCell ref="B36:C36"/>
    <mergeCell ref="B37:C37"/>
    <mergeCell ref="B38:C38"/>
    <mergeCell ref="M27:P27"/>
    <mergeCell ref="B29:C29"/>
    <mergeCell ref="A30:P30"/>
    <mergeCell ref="B31:C31"/>
    <mergeCell ref="B32:C32"/>
    <mergeCell ref="A27:A28"/>
    <mergeCell ref="B27:C28"/>
    <mergeCell ref="D27:D28"/>
    <mergeCell ref="E27:G27"/>
    <mergeCell ref="H27:H28"/>
    <mergeCell ref="I27:L27"/>
    <mergeCell ref="A24:P24"/>
    <mergeCell ref="F25:H25"/>
    <mergeCell ref="I25:J25"/>
    <mergeCell ref="K25:P25"/>
    <mergeCell ref="D26:E26"/>
    <mergeCell ref="I26:J26"/>
    <mergeCell ref="K26:P26"/>
    <mergeCell ref="B18:C18"/>
    <mergeCell ref="B20:C20"/>
    <mergeCell ref="A21:D21"/>
    <mergeCell ref="A22:D22"/>
    <mergeCell ref="B19:C19"/>
    <mergeCell ref="B11:C11"/>
    <mergeCell ref="B12:C12"/>
    <mergeCell ref="A6:A7"/>
    <mergeCell ref="B6:C7"/>
    <mergeCell ref="D6:D7"/>
    <mergeCell ref="E6:G6"/>
    <mergeCell ref="H6:H7"/>
    <mergeCell ref="I6:L6"/>
    <mergeCell ref="K23:P23"/>
    <mergeCell ref="B171:C171"/>
    <mergeCell ref="B190:C190"/>
    <mergeCell ref="B191:C191"/>
    <mergeCell ref="B214:C214"/>
    <mergeCell ref="B84:C84"/>
    <mergeCell ref="B106:C106"/>
    <mergeCell ref="A3:P3"/>
    <mergeCell ref="F4:H4"/>
    <mergeCell ref="I4:J4"/>
    <mergeCell ref="K4:P4"/>
    <mergeCell ref="D5:E5"/>
    <mergeCell ref="I5:J5"/>
    <mergeCell ref="K5:P5"/>
    <mergeCell ref="B82:C82"/>
    <mergeCell ref="B81:C81"/>
    <mergeCell ref="A13:D13"/>
    <mergeCell ref="A14:P14"/>
    <mergeCell ref="B15:C15"/>
    <mergeCell ref="B16:C16"/>
    <mergeCell ref="B17:C17"/>
    <mergeCell ref="M6:P6"/>
    <mergeCell ref="B8:C8"/>
    <mergeCell ref="A9:P9"/>
    <mergeCell ref="B10:C10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1256-A439-48EB-AF38-CB95E9D5376E}">
  <dimension ref="A2:M19"/>
  <sheetViews>
    <sheetView workbookViewId="0">
      <selection activeCell="C11" sqref="C11:L11"/>
    </sheetView>
  </sheetViews>
  <sheetFormatPr defaultRowHeight="15" x14ac:dyDescent="0.25"/>
  <cols>
    <col min="1" max="1" width="11.140625" customWidth="1"/>
  </cols>
  <sheetData>
    <row r="2" spans="1:13" x14ac:dyDescent="0.25">
      <c r="A2" s="7"/>
      <c r="B2" s="7" t="s">
        <v>83</v>
      </c>
      <c r="C2" s="7"/>
      <c r="D2" s="7"/>
      <c r="E2" s="7"/>
      <c r="F2" s="7"/>
      <c r="G2" s="7"/>
      <c r="H2" s="7"/>
      <c r="I2" s="7" t="s">
        <v>84</v>
      </c>
      <c r="J2" s="7"/>
      <c r="K2" s="7"/>
      <c r="L2" s="7"/>
      <c r="M2" s="7"/>
    </row>
    <row r="3" spans="1:1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7"/>
      <c r="B4" s="7" t="s">
        <v>85</v>
      </c>
      <c r="C4" s="7"/>
      <c r="D4" s="7"/>
      <c r="E4" s="7"/>
      <c r="F4" s="7"/>
      <c r="G4" s="7"/>
      <c r="H4" s="7"/>
      <c r="I4" s="7" t="s">
        <v>87</v>
      </c>
      <c r="J4" s="7"/>
      <c r="K4" s="7"/>
      <c r="L4" s="7"/>
      <c r="M4" s="7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7"/>
      <c r="B6" s="7" t="s">
        <v>86</v>
      </c>
      <c r="C6" s="7"/>
      <c r="D6" s="7"/>
      <c r="E6" s="7"/>
      <c r="F6" s="7"/>
      <c r="G6" s="7"/>
      <c r="H6" s="7"/>
      <c r="I6" s="7" t="s">
        <v>88</v>
      </c>
      <c r="J6" s="7"/>
      <c r="K6" s="7"/>
      <c r="L6" s="7"/>
      <c r="M6" s="7"/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44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8.75" x14ac:dyDescent="0.3">
      <c r="A9" s="7"/>
      <c r="B9" s="7"/>
      <c r="C9" s="50" t="s">
        <v>110</v>
      </c>
      <c r="D9" s="50"/>
      <c r="E9" s="50"/>
      <c r="F9" s="50"/>
      <c r="G9" s="50"/>
      <c r="H9" s="50"/>
      <c r="I9" s="50"/>
      <c r="J9" s="50"/>
      <c r="K9" s="50"/>
      <c r="L9" s="50"/>
      <c r="M9" s="7"/>
    </row>
    <row r="10" spans="1:13" ht="18.75" x14ac:dyDescent="0.3">
      <c r="A10" s="7"/>
      <c r="B10" s="7"/>
      <c r="C10" s="50" t="s">
        <v>111</v>
      </c>
      <c r="D10" s="50"/>
      <c r="E10" s="50"/>
      <c r="F10" s="50"/>
      <c r="G10" s="50"/>
      <c r="H10" s="50"/>
      <c r="I10" s="50"/>
      <c r="J10" s="50"/>
      <c r="K10" s="50"/>
      <c r="L10" s="50"/>
      <c r="M10" s="7"/>
    </row>
    <row r="11" spans="1:13" ht="18.75" x14ac:dyDescent="0.3">
      <c r="A11" s="7"/>
      <c r="B11" s="7"/>
      <c r="C11" s="50" t="s">
        <v>150</v>
      </c>
      <c r="D11" s="50"/>
      <c r="E11" s="50"/>
      <c r="F11" s="50"/>
      <c r="G11" s="50"/>
      <c r="H11" s="50"/>
      <c r="I11" s="50"/>
      <c r="J11" s="50"/>
      <c r="K11" s="50"/>
      <c r="L11" s="50"/>
      <c r="M11" s="7"/>
    </row>
    <row r="12" spans="1:13" ht="18.75" x14ac:dyDescent="0.3">
      <c r="A12" s="7"/>
      <c r="B12" s="7"/>
      <c r="C12" s="5"/>
      <c r="D12" s="5"/>
      <c r="E12" s="5"/>
      <c r="F12" s="5"/>
      <c r="G12" s="5"/>
      <c r="H12" s="5"/>
      <c r="I12" s="5"/>
      <c r="J12" s="5"/>
      <c r="K12" s="5"/>
      <c r="L12" s="7"/>
      <c r="M12" s="7"/>
    </row>
    <row r="13" spans="1:13" ht="18.75" x14ac:dyDescent="0.3">
      <c r="A13" s="7"/>
      <c r="B13" s="7"/>
      <c r="C13" s="5"/>
      <c r="D13" s="5"/>
      <c r="E13" s="5"/>
      <c r="F13" s="50" t="s">
        <v>149</v>
      </c>
      <c r="G13" s="50"/>
      <c r="H13" s="50"/>
      <c r="I13" s="5"/>
      <c r="J13" s="5"/>
      <c r="K13" s="5"/>
      <c r="L13" s="7"/>
      <c r="M13" s="7"/>
    </row>
    <row r="14" spans="1:13" ht="18.75" x14ac:dyDescent="0.3">
      <c r="A14" s="7"/>
      <c r="B14" s="7"/>
      <c r="C14" s="5"/>
      <c r="D14" s="5"/>
      <c r="E14" s="5"/>
      <c r="F14" s="5"/>
      <c r="G14" s="5"/>
      <c r="H14" s="5"/>
      <c r="I14" s="5"/>
      <c r="J14" s="5"/>
      <c r="K14" s="5"/>
      <c r="L14" s="7"/>
      <c r="M14" s="7"/>
    </row>
    <row r="15" spans="1:13" ht="18.75" x14ac:dyDescent="0.3">
      <c r="A15" s="7"/>
      <c r="B15" s="7"/>
      <c r="C15" s="5"/>
      <c r="D15" s="5"/>
      <c r="E15" s="5"/>
      <c r="F15" s="5"/>
      <c r="G15" s="5"/>
      <c r="H15" s="5"/>
      <c r="I15" s="5"/>
      <c r="J15" s="5"/>
      <c r="K15" s="5"/>
      <c r="L15" s="7"/>
      <c r="M15" s="7"/>
    </row>
    <row r="16" spans="1:13" ht="18.75" x14ac:dyDescent="0.3">
      <c r="A16" s="7"/>
      <c r="B16" s="7"/>
      <c r="C16" s="5"/>
      <c r="D16" s="5"/>
      <c r="E16" s="5"/>
      <c r="F16" s="5"/>
      <c r="G16" s="5"/>
      <c r="H16" s="5"/>
      <c r="I16" s="5"/>
      <c r="J16" s="5"/>
      <c r="K16" s="5"/>
      <c r="L16" s="7"/>
      <c r="M16" s="7"/>
    </row>
    <row r="17" spans="3:10" x14ac:dyDescent="0.25">
      <c r="C17" s="2"/>
      <c r="D17" s="2"/>
      <c r="E17" s="2"/>
      <c r="F17" s="2"/>
      <c r="G17" s="2"/>
      <c r="H17" s="2"/>
      <c r="I17" s="2"/>
      <c r="J17" s="2"/>
    </row>
    <row r="18" spans="3:10" x14ac:dyDescent="0.25">
      <c r="C18" s="2"/>
      <c r="D18" s="2"/>
      <c r="E18" s="2"/>
      <c r="F18" s="2"/>
      <c r="G18" s="2"/>
      <c r="H18" s="2"/>
      <c r="I18" s="2"/>
      <c r="J18" s="2"/>
    </row>
    <row r="19" spans="3:10" x14ac:dyDescent="0.25">
      <c r="C19" s="2"/>
      <c r="D19" s="2"/>
      <c r="E19" s="2"/>
      <c r="F19" s="2"/>
      <c r="G19" s="2"/>
      <c r="H19" s="2"/>
      <c r="I19" s="2"/>
      <c r="J19" s="2"/>
    </row>
  </sheetData>
  <mergeCells count="4">
    <mergeCell ref="C9:L9"/>
    <mergeCell ref="C10:L10"/>
    <mergeCell ref="C11:L11"/>
    <mergeCell ref="F13:H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28190-CE24-4A9C-9157-947A3E01EF07}">
  <dimension ref="A1:R254"/>
  <sheetViews>
    <sheetView topLeftCell="A55" zoomScaleNormal="100" workbookViewId="0">
      <selection activeCell="K22" sqref="K22:P22"/>
    </sheetView>
  </sheetViews>
  <sheetFormatPr defaultRowHeight="15" x14ac:dyDescent="0.25"/>
  <cols>
    <col min="2" max="2" width="17.7109375" customWidth="1"/>
    <col min="3" max="3" width="12.7109375" customWidth="1"/>
    <col min="5" max="16" width="7.7109375" customWidth="1"/>
  </cols>
  <sheetData>
    <row r="1" spans="1:18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x14ac:dyDescent="0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8" x14ac:dyDescent="0.25">
      <c r="A4" s="8" t="s">
        <v>112</v>
      </c>
      <c r="B4" s="9"/>
      <c r="C4" s="9"/>
      <c r="D4" s="24"/>
      <c r="E4" s="23" t="s">
        <v>2</v>
      </c>
      <c r="F4" s="55" t="s">
        <v>3</v>
      </c>
      <c r="G4" s="56"/>
      <c r="H4" s="56"/>
      <c r="I4" s="57" t="s">
        <v>4</v>
      </c>
      <c r="J4" s="57"/>
      <c r="K4" s="58" t="s">
        <v>5</v>
      </c>
      <c r="L4" s="58"/>
      <c r="M4" s="58"/>
      <c r="N4" s="58"/>
      <c r="O4" s="58"/>
      <c r="P4" s="58"/>
    </row>
    <row r="5" spans="1:18" x14ac:dyDescent="0.25">
      <c r="A5" s="9"/>
      <c r="B5" s="9"/>
      <c r="C5" s="9"/>
      <c r="D5" s="59" t="s">
        <v>6</v>
      </c>
      <c r="E5" s="59"/>
      <c r="F5" s="22" t="s">
        <v>7</v>
      </c>
      <c r="G5" s="9"/>
      <c r="H5" s="24"/>
      <c r="I5" s="57" t="s">
        <v>8</v>
      </c>
      <c r="J5" s="57"/>
      <c r="K5" s="60" t="s">
        <v>113</v>
      </c>
      <c r="L5" s="60"/>
      <c r="M5" s="60"/>
      <c r="N5" s="60"/>
      <c r="O5" s="60"/>
      <c r="P5" s="60"/>
    </row>
    <row r="6" spans="1:18" x14ac:dyDescent="0.25">
      <c r="A6" s="65" t="s">
        <v>10</v>
      </c>
      <c r="B6" s="65" t="s">
        <v>11</v>
      </c>
      <c r="C6" s="65"/>
      <c r="D6" s="65" t="s">
        <v>12</v>
      </c>
      <c r="E6" s="63" t="s">
        <v>13</v>
      </c>
      <c r="F6" s="63"/>
      <c r="G6" s="63"/>
      <c r="H6" s="65" t="s">
        <v>14</v>
      </c>
      <c r="I6" s="63" t="s">
        <v>15</v>
      </c>
      <c r="J6" s="63"/>
      <c r="K6" s="63"/>
      <c r="L6" s="63"/>
      <c r="M6" s="63" t="s">
        <v>16</v>
      </c>
      <c r="N6" s="63"/>
      <c r="O6" s="63"/>
      <c r="P6" s="63"/>
      <c r="R6" t="s">
        <v>125</v>
      </c>
    </row>
    <row r="7" spans="1:18" x14ac:dyDescent="0.25">
      <c r="A7" s="66"/>
      <c r="B7" s="67"/>
      <c r="C7" s="68"/>
      <c r="D7" s="66"/>
      <c r="E7" s="25" t="s">
        <v>17</v>
      </c>
      <c r="F7" s="25" t="s">
        <v>18</v>
      </c>
      <c r="G7" s="25" t="s">
        <v>19</v>
      </c>
      <c r="H7" s="66"/>
      <c r="I7" s="25" t="s">
        <v>20</v>
      </c>
      <c r="J7" s="25" t="s">
        <v>21</v>
      </c>
      <c r="K7" s="25" t="s">
        <v>22</v>
      </c>
      <c r="L7" s="25" t="s">
        <v>23</v>
      </c>
      <c r="M7" s="25" t="s">
        <v>24</v>
      </c>
      <c r="N7" s="25" t="s">
        <v>25</v>
      </c>
      <c r="O7" s="25" t="s">
        <v>26</v>
      </c>
      <c r="P7" s="25" t="s">
        <v>27</v>
      </c>
    </row>
    <row r="8" spans="1:18" x14ac:dyDescent="0.25">
      <c r="A8" s="26">
        <v>1</v>
      </c>
      <c r="B8" s="64">
        <v>2</v>
      </c>
      <c r="C8" s="64"/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6">
        <v>13</v>
      </c>
      <c r="O8" s="26">
        <v>14</v>
      </c>
      <c r="P8" s="26">
        <v>15</v>
      </c>
    </row>
    <row r="9" spans="1:18" x14ac:dyDescent="0.25">
      <c r="A9" s="62" t="s">
        <v>29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8" ht="15" customHeight="1" x14ac:dyDescent="0.25">
      <c r="A10" s="4">
        <v>41</v>
      </c>
      <c r="B10" s="51" t="s">
        <v>44</v>
      </c>
      <c r="C10" s="51"/>
      <c r="D10" s="4">
        <v>10</v>
      </c>
      <c r="E10" s="4">
        <v>0.06</v>
      </c>
      <c r="F10" s="4">
        <v>8.25</v>
      </c>
      <c r="G10" s="4">
        <v>0.09</v>
      </c>
      <c r="H10" s="4">
        <v>74.849999999999994</v>
      </c>
      <c r="I10" s="4">
        <v>3.0000000000000001E-3</v>
      </c>
      <c r="J10" s="4">
        <v>0.28000000000000003</v>
      </c>
      <c r="K10" s="4">
        <v>0.04</v>
      </c>
      <c r="L10" s="4">
        <v>0.1</v>
      </c>
      <c r="M10" s="4">
        <v>1.8</v>
      </c>
      <c r="N10" s="4">
        <v>2.6</v>
      </c>
      <c r="O10" s="4">
        <v>1.9</v>
      </c>
      <c r="P10" s="4">
        <v>0.05</v>
      </c>
    </row>
    <row r="11" spans="1:18" x14ac:dyDescent="0.25">
      <c r="A11" s="4">
        <v>262</v>
      </c>
      <c r="B11" s="51" t="s">
        <v>102</v>
      </c>
      <c r="C11" s="51"/>
      <c r="D11" s="4" t="s">
        <v>31</v>
      </c>
      <c r="E11" s="4">
        <v>5.79</v>
      </c>
      <c r="F11" s="4">
        <v>7.46</v>
      </c>
      <c r="G11" s="4">
        <v>25.94</v>
      </c>
      <c r="H11" s="4">
        <v>195.12</v>
      </c>
      <c r="I11" s="4">
        <v>0.08</v>
      </c>
      <c r="J11" s="4">
        <v>0.2</v>
      </c>
      <c r="K11" s="4">
        <v>43.72</v>
      </c>
      <c r="L11" s="4">
        <v>0.36</v>
      </c>
      <c r="M11" s="4">
        <v>157.13999999999999</v>
      </c>
      <c r="N11" s="4">
        <v>131.27000000000001</v>
      </c>
      <c r="O11" s="4">
        <v>21.34</v>
      </c>
      <c r="P11" s="4">
        <v>0.38</v>
      </c>
    </row>
    <row r="12" spans="1:18" ht="15" customHeight="1" x14ac:dyDescent="0.25">
      <c r="A12" s="4">
        <v>629</v>
      </c>
      <c r="B12" s="51" t="s">
        <v>91</v>
      </c>
      <c r="C12" s="51"/>
      <c r="D12" s="4" t="s">
        <v>92</v>
      </c>
      <c r="E12" s="4">
        <v>0.46</v>
      </c>
      <c r="F12" s="4">
        <v>0.11</v>
      </c>
      <c r="G12" s="4">
        <v>15.26</v>
      </c>
      <c r="H12" s="4">
        <v>62.23</v>
      </c>
      <c r="I12" s="6">
        <v>0</v>
      </c>
      <c r="J12" s="4">
        <v>0.02</v>
      </c>
      <c r="K12" s="6">
        <v>0</v>
      </c>
      <c r="L12" s="4">
        <v>0.01</v>
      </c>
      <c r="M12" s="4">
        <v>13.15</v>
      </c>
      <c r="N12" s="4">
        <v>18.02</v>
      </c>
      <c r="O12" s="4">
        <v>9.64</v>
      </c>
      <c r="P12" s="4">
        <v>1.73</v>
      </c>
    </row>
    <row r="13" spans="1:18" ht="30.75" customHeight="1" x14ac:dyDescent="0.25">
      <c r="A13" s="4">
        <v>1</v>
      </c>
      <c r="B13" s="51" t="s">
        <v>33</v>
      </c>
      <c r="C13" s="51"/>
      <c r="D13" s="4">
        <v>30</v>
      </c>
      <c r="E13" s="4">
        <v>1.82</v>
      </c>
      <c r="F13" s="4">
        <v>0.36</v>
      </c>
      <c r="G13" s="4">
        <v>16.059999999999999</v>
      </c>
      <c r="H13" s="4">
        <v>75.400000000000006</v>
      </c>
      <c r="I13" s="4">
        <v>0.04</v>
      </c>
      <c r="J13" s="4">
        <v>0.01</v>
      </c>
      <c r="K13" s="6">
        <v>0</v>
      </c>
      <c r="L13" s="4">
        <v>0.28999999999999998</v>
      </c>
      <c r="M13" s="4">
        <v>7.48</v>
      </c>
      <c r="N13" s="4">
        <v>34.450000000000003</v>
      </c>
      <c r="O13" s="4">
        <v>8.1300000000000008</v>
      </c>
      <c r="P13" s="4">
        <v>1.01</v>
      </c>
    </row>
    <row r="14" spans="1:18" x14ac:dyDescent="0.25">
      <c r="A14" s="61" t="s">
        <v>34</v>
      </c>
      <c r="B14" s="61"/>
      <c r="C14" s="61"/>
      <c r="D14" s="61"/>
      <c r="E14" s="4">
        <f>E10+E12+E13+E11</f>
        <v>8.129999999999999</v>
      </c>
      <c r="F14" s="4">
        <f t="shared" ref="F14:P14" si="0">F10+F12+F13+F11</f>
        <v>16.18</v>
      </c>
      <c r="G14" s="4">
        <f t="shared" si="0"/>
        <v>57.349999999999994</v>
      </c>
      <c r="H14" s="4">
        <f t="shared" si="0"/>
        <v>407.6</v>
      </c>
      <c r="I14" s="4">
        <f t="shared" si="0"/>
        <v>0.123</v>
      </c>
      <c r="J14" s="4">
        <f t="shared" si="0"/>
        <v>0.51</v>
      </c>
      <c r="K14" s="4">
        <f t="shared" si="0"/>
        <v>43.76</v>
      </c>
      <c r="L14" s="4">
        <f t="shared" si="0"/>
        <v>0.76</v>
      </c>
      <c r="M14" s="4">
        <f t="shared" si="0"/>
        <v>179.57</v>
      </c>
      <c r="N14" s="4">
        <f t="shared" si="0"/>
        <v>186.34000000000003</v>
      </c>
      <c r="O14" s="4">
        <f t="shared" si="0"/>
        <v>41.010000000000005</v>
      </c>
      <c r="P14" s="4">
        <f t="shared" si="0"/>
        <v>3.17</v>
      </c>
    </row>
    <row r="15" spans="1:18" x14ac:dyDescent="0.25">
      <c r="A15" s="62" t="s">
        <v>35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8" x14ac:dyDescent="0.25">
      <c r="A16" s="4">
        <v>449</v>
      </c>
      <c r="B16" s="51" t="s">
        <v>90</v>
      </c>
      <c r="C16" s="51"/>
      <c r="D16" s="4">
        <v>250</v>
      </c>
      <c r="E16" s="4">
        <v>16.3</v>
      </c>
      <c r="F16" s="4">
        <v>15.5</v>
      </c>
      <c r="G16" s="4">
        <v>41.2</v>
      </c>
      <c r="H16" s="4">
        <v>202</v>
      </c>
      <c r="I16" s="4">
        <v>21.6</v>
      </c>
      <c r="J16" s="4">
        <v>17.3</v>
      </c>
      <c r="K16" s="4">
        <v>165.5</v>
      </c>
      <c r="L16" s="4">
        <v>1.6</v>
      </c>
      <c r="M16" s="4">
        <v>34</v>
      </c>
      <c r="N16" s="4">
        <v>12.9</v>
      </c>
      <c r="O16" s="4">
        <v>4.25</v>
      </c>
      <c r="P16" s="4">
        <v>7</v>
      </c>
    </row>
    <row r="17" spans="1:16" ht="15" customHeight="1" x14ac:dyDescent="0.25">
      <c r="A17" s="4">
        <v>1047</v>
      </c>
      <c r="B17" s="51" t="s">
        <v>67</v>
      </c>
      <c r="C17" s="51"/>
      <c r="D17" s="4">
        <v>150</v>
      </c>
      <c r="E17" s="6">
        <v>0</v>
      </c>
      <c r="F17" s="6">
        <v>0</v>
      </c>
      <c r="G17" s="6">
        <v>20.48</v>
      </c>
      <c r="H17" s="6">
        <v>96</v>
      </c>
      <c r="I17" s="6">
        <v>0.02</v>
      </c>
      <c r="J17" s="6">
        <v>180</v>
      </c>
      <c r="K17" s="6">
        <v>0</v>
      </c>
      <c r="L17" s="6">
        <v>0.08</v>
      </c>
      <c r="M17" s="6">
        <v>11.7</v>
      </c>
      <c r="N17" s="6">
        <v>12.27</v>
      </c>
      <c r="O17" s="6">
        <v>5.34</v>
      </c>
      <c r="P17" s="6">
        <v>6.23</v>
      </c>
    </row>
    <row r="18" spans="1:16" ht="30" customHeight="1" x14ac:dyDescent="0.25">
      <c r="A18" s="4">
        <v>1</v>
      </c>
      <c r="B18" s="51" t="s">
        <v>33</v>
      </c>
      <c r="C18" s="51"/>
      <c r="D18" s="4">
        <v>30</v>
      </c>
      <c r="E18" s="4">
        <v>1.82</v>
      </c>
      <c r="F18" s="4">
        <v>0.36</v>
      </c>
      <c r="G18" s="4">
        <v>16.059999999999999</v>
      </c>
      <c r="H18" s="4">
        <v>75.400000000000006</v>
      </c>
      <c r="I18" s="4">
        <v>0.04</v>
      </c>
      <c r="J18" s="4">
        <v>0.01</v>
      </c>
      <c r="K18" s="6">
        <v>0</v>
      </c>
      <c r="L18" s="4">
        <v>0.28999999999999998</v>
      </c>
      <c r="M18" s="4">
        <v>7.48</v>
      </c>
      <c r="N18" s="4">
        <v>34.450000000000003</v>
      </c>
      <c r="O18" s="4">
        <v>8.1300000000000008</v>
      </c>
      <c r="P18" s="4">
        <v>1.01</v>
      </c>
    </row>
    <row r="19" spans="1:16" ht="15" customHeight="1" x14ac:dyDescent="0.25">
      <c r="A19" s="4">
        <v>1</v>
      </c>
      <c r="B19" s="51" t="s">
        <v>128</v>
      </c>
      <c r="C19" s="51"/>
      <c r="D19" s="4">
        <v>30</v>
      </c>
      <c r="E19" s="4">
        <v>2.46</v>
      </c>
      <c r="F19" s="4">
        <v>0.64</v>
      </c>
      <c r="G19" s="4">
        <v>14.58</v>
      </c>
      <c r="H19" s="4">
        <v>76.5</v>
      </c>
      <c r="I19" s="4">
        <v>0.14000000000000001</v>
      </c>
      <c r="J19" s="4">
        <v>0.01</v>
      </c>
      <c r="K19" s="6">
        <v>0</v>
      </c>
      <c r="L19" s="4">
        <v>0.54</v>
      </c>
      <c r="M19" s="4">
        <v>27.1</v>
      </c>
      <c r="N19" s="4">
        <v>21</v>
      </c>
      <c r="O19" s="4">
        <v>10.68</v>
      </c>
      <c r="P19" s="4">
        <v>0.9</v>
      </c>
    </row>
    <row r="20" spans="1:16" x14ac:dyDescent="0.25">
      <c r="A20" s="61" t="s">
        <v>40</v>
      </c>
      <c r="B20" s="61"/>
      <c r="C20" s="61"/>
      <c r="D20" s="61"/>
      <c r="E20" s="6">
        <f>E16+E17+E19+E18</f>
        <v>20.580000000000002</v>
      </c>
      <c r="F20" s="6">
        <f t="shared" ref="F20:P20" si="1">F16+F17+F19+F18</f>
        <v>16.5</v>
      </c>
      <c r="G20" s="6">
        <f t="shared" si="1"/>
        <v>92.320000000000007</v>
      </c>
      <c r="H20" s="6">
        <f t="shared" si="1"/>
        <v>449.9</v>
      </c>
      <c r="I20" s="6">
        <f t="shared" si="1"/>
        <v>21.8</v>
      </c>
      <c r="J20" s="6">
        <f t="shared" si="1"/>
        <v>197.32</v>
      </c>
      <c r="K20" s="6">
        <f t="shared" si="1"/>
        <v>165.5</v>
      </c>
      <c r="L20" s="6">
        <f t="shared" si="1"/>
        <v>2.5100000000000002</v>
      </c>
      <c r="M20" s="6">
        <f t="shared" si="1"/>
        <v>80.280000000000015</v>
      </c>
      <c r="N20" s="6">
        <f t="shared" si="1"/>
        <v>80.62</v>
      </c>
      <c r="O20" s="6">
        <f t="shared" si="1"/>
        <v>28.4</v>
      </c>
      <c r="P20" s="6">
        <f t="shared" si="1"/>
        <v>15.14</v>
      </c>
    </row>
    <row r="21" spans="1:16" x14ac:dyDescent="0.25">
      <c r="A21" s="61" t="s">
        <v>41</v>
      </c>
      <c r="B21" s="61"/>
      <c r="C21" s="61"/>
      <c r="D21" s="61"/>
      <c r="E21" s="4">
        <f t="shared" ref="E21:P21" si="2">E14+E20</f>
        <v>28.71</v>
      </c>
      <c r="F21" s="4">
        <f t="shared" si="2"/>
        <v>32.68</v>
      </c>
      <c r="G21" s="4">
        <f t="shared" si="2"/>
        <v>149.67000000000002</v>
      </c>
      <c r="H21" s="4">
        <f t="shared" si="2"/>
        <v>857.5</v>
      </c>
      <c r="I21" s="4">
        <f t="shared" si="2"/>
        <v>21.923000000000002</v>
      </c>
      <c r="J21" s="4">
        <f t="shared" si="2"/>
        <v>197.82999999999998</v>
      </c>
      <c r="K21" s="4">
        <f t="shared" si="2"/>
        <v>209.26</v>
      </c>
      <c r="L21" s="4">
        <f t="shared" si="2"/>
        <v>3.2700000000000005</v>
      </c>
      <c r="M21" s="4">
        <f t="shared" si="2"/>
        <v>259.85000000000002</v>
      </c>
      <c r="N21" s="4">
        <f t="shared" si="2"/>
        <v>266.96000000000004</v>
      </c>
      <c r="O21" s="4">
        <f t="shared" si="2"/>
        <v>69.41</v>
      </c>
      <c r="P21" s="4">
        <f t="shared" si="2"/>
        <v>18.310000000000002</v>
      </c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69" t="s">
        <v>148</v>
      </c>
      <c r="L22" s="69"/>
      <c r="M22" s="69"/>
      <c r="N22" s="69"/>
      <c r="O22" s="69"/>
      <c r="P22" s="69"/>
    </row>
    <row r="23" spans="1:16" x14ac:dyDescent="0.25">
      <c r="A23" s="70" t="s">
        <v>42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1:16" x14ac:dyDescent="0.25">
      <c r="A24" s="8" t="s">
        <v>112</v>
      </c>
      <c r="B24" s="9"/>
      <c r="C24" s="9"/>
      <c r="D24" s="24"/>
      <c r="E24" s="23" t="s">
        <v>2</v>
      </c>
      <c r="F24" s="55" t="s">
        <v>43</v>
      </c>
      <c r="G24" s="56"/>
      <c r="H24" s="56"/>
      <c r="I24" s="57" t="s">
        <v>4</v>
      </c>
      <c r="J24" s="57"/>
      <c r="K24" s="58" t="s">
        <v>5</v>
      </c>
      <c r="L24" s="58"/>
      <c r="M24" s="58"/>
      <c r="N24" s="58"/>
      <c r="O24" s="58"/>
      <c r="P24" s="58"/>
    </row>
    <row r="25" spans="1:16" x14ac:dyDescent="0.25">
      <c r="A25" s="9"/>
      <c r="B25" s="9"/>
      <c r="C25" s="9"/>
      <c r="D25" s="59" t="s">
        <v>6</v>
      </c>
      <c r="E25" s="59"/>
      <c r="F25" s="22">
        <v>1</v>
      </c>
      <c r="G25" s="9"/>
      <c r="H25" s="24"/>
      <c r="I25" s="57" t="s">
        <v>8</v>
      </c>
      <c r="J25" s="57"/>
      <c r="K25" s="60" t="s">
        <v>113</v>
      </c>
      <c r="L25" s="60"/>
      <c r="M25" s="60"/>
      <c r="N25" s="60"/>
      <c r="O25" s="60"/>
      <c r="P25" s="60"/>
    </row>
    <row r="26" spans="1:16" x14ac:dyDescent="0.25">
      <c r="A26" s="65" t="s">
        <v>10</v>
      </c>
      <c r="B26" s="65" t="s">
        <v>11</v>
      </c>
      <c r="C26" s="65"/>
      <c r="D26" s="65" t="s">
        <v>12</v>
      </c>
      <c r="E26" s="63" t="s">
        <v>13</v>
      </c>
      <c r="F26" s="63"/>
      <c r="G26" s="63"/>
      <c r="H26" s="65" t="s">
        <v>14</v>
      </c>
      <c r="I26" s="63" t="s">
        <v>15</v>
      </c>
      <c r="J26" s="63"/>
      <c r="K26" s="63"/>
      <c r="L26" s="63"/>
      <c r="M26" s="63" t="s">
        <v>16</v>
      </c>
      <c r="N26" s="63"/>
      <c r="O26" s="63"/>
      <c r="P26" s="63"/>
    </row>
    <row r="27" spans="1:16" x14ac:dyDescent="0.25">
      <c r="A27" s="66"/>
      <c r="B27" s="67"/>
      <c r="C27" s="68"/>
      <c r="D27" s="66"/>
      <c r="E27" s="25" t="s">
        <v>17</v>
      </c>
      <c r="F27" s="25" t="s">
        <v>18</v>
      </c>
      <c r="G27" s="25" t="s">
        <v>19</v>
      </c>
      <c r="H27" s="66"/>
      <c r="I27" s="25" t="s">
        <v>20</v>
      </c>
      <c r="J27" s="25" t="s">
        <v>21</v>
      </c>
      <c r="K27" s="25" t="s">
        <v>22</v>
      </c>
      <c r="L27" s="25" t="s">
        <v>23</v>
      </c>
      <c r="M27" s="25" t="s">
        <v>24</v>
      </c>
      <c r="N27" s="25" t="s">
        <v>25</v>
      </c>
      <c r="O27" s="25" t="s">
        <v>26</v>
      </c>
      <c r="P27" s="25" t="s">
        <v>27</v>
      </c>
    </row>
    <row r="28" spans="1:16" x14ac:dyDescent="0.25">
      <c r="A28" s="26">
        <v>1</v>
      </c>
      <c r="B28" s="64">
        <v>2</v>
      </c>
      <c r="C28" s="64"/>
      <c r="D28" s="26">
        <v>3</v>
      </c>
      <c r="E28" s="26">
        <v>4</v>
      </c>
      <c r="F28" s="26">
        <v>5</v>
      </c>
      <c r="G28" s="26">
        <v>6</v>
      </c>
      <c r="H28" s="26">
        <v>7</v>
      </c>
      <c r="I28" s="26">
        <v>8</v>
      </c>
      <c r="J28" s="26">
        <v>9</v>
      </c>
      <c r="K28" s="26">
        <v>10</v>
      </c>
      <c r="L28" s="26">
        <v>11</v>
      </c>
      <c r="M28" s="26">
        <v>12</v>
      </c>
      <c r="N28" s="26">
        <v>13</v>
      </c>
      <c r="O28" s="26">
        <v>14</v>
      </c>
      <c r="P28" s="26">
        <v>15</v>
      </c>
    </row>
    <row r="29" spans="1:16" x14ac:dyDescent="0.25">
      <c r="A29" s="62" t="s">
        <v>29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5" customHeight="1" x14ac:dyDescent="0.25">
      <c r="A30" s="4">
        <v>42</v>
      </c>
      <c r="B30" s="51" t="s">
        <v>30</v>
      </c>
      <c r="C30" s="51"/>
      <c r="D30" s="4">
        <v>15</v>
      </c>
      <c r="E30" s="4">
        <v>2.84</v>
      </c>
      <c r="F30" s="4">
        <v>3.66</v>
      </c>
      <c r="G30" s="4">
        <v>3.12</v>
      </c>
      <c r="H30" s="4">
        <v>45.24</v>
      </c>
      <c r="I30" s="4">
        <v>0.03</v>
      </c>
      <c r="J30" s="4">
        <v>0.25</v>
      </c>
      <c r="K30" s="4">
        <v>0.04</v>
      </c>
      <c r="L30" s="4">
        <v>0</v>
      </c>
      <c r="M30" s="4">
        <v>90.45</v>
      </c>
      <c r="N30" s="4">
        <v>48.6</v>
      </c>
      <c r="O30" s="4">
        <v>4.5</v>
      </c>
      <c r="P30" s="4">
        <v>8.3000000000000004E-2</v>
      </c>
    </row>
    <row r="31" spans="1:16" ht="31.5" customHeight="1" x14ac:dyDescent="0.25">
      <c r="A31" s="4">
        <v>257</v>
      </c>
      <c r="B31" s="51" t="s">
        <v>103</v>
      </c>
      <c r="C31" s="51"/>
      <c r="D31" s="4" t="s">
        <v>134</v>
      </c>
      <c r="E31" s="4">
        <v>3.54</v>
      </c>
      <c r="F31" s="4">
        <v>10.08</v>
      </c>
      <c r="G31" s="4">
        <v>5.72</v>
      </c>
      <c r="H31" s="4">
        <v>189.08</v>
      </c>
      <c r="I31" s="4">
        <v>0.05</v>
      </c>
      <c r="J31" s="4">
        <v>0.2</v>
      </c>
      <c r="K31" s="4">
        <v>60</v>
      </c>
      <c r="L31" s="4">
        <v>0.08</v>
      </c>
      <c r="M31" s="4">
        <v>145.56</v>
      </c>
      <c r="N31" s="4">
        <v>110.08</v>
      </c>
      <c r="O31" s="4">
        <v>16.8</v>
      </c>
      <c r="P31" s="4">
        <v>0.15</v>
      </c>
    </row>
    <row r="32" spans="1:16" x14ac:dyDescent="0.25">
      <c r="A32" s="4">
        <v>1024</v>
      </c>
      <c r="B32" s="51" t="s">
        <v>32</v>
      </c>
      <c r="C32" s="51"/>
      <c r="D32" s="4">
        <v>200</v>
      </c>
      <c r="E32" s="27">
        <v>2.9</v>
      </c>
      <c r="F32" s="27">
        <v>3.2</v>
      </c>
      <c r="G32" s="27">
        <v>4.7</v>
      </c>
      <c r="H32" s="12">
        <v>236.96</v>
      </c>
      <c r="I32" s="4">
        <v>0.04</v>
      </c>
      <c r="J32" s="4">
        <v>0.15</v>
      </c>
      <c r="K32" s="4">
        <v>20</v>
      </c>
      <c r="L32" s="4">
        <v>0</v>
      </c>
      <c r="M32" s="4">
        <v>120.28</v>
      </c>
      <c r="N32" s="4">
        <v>90</v>
      </c>
      <c r="O32" s="4">
        <v>14</v>
      </c>
      <c r="P32" s="4">
        <v>0.13</v>
      </c>
    </row>
    <row r="33" spans="1:16" ht="28.5" customHeight="1" x14ac:dyDescent="0.25">
      <c r="A33" s="4">
        <v>1</v>
      </c>
      <c r="B33" s="51" t="s">
        <v>33</v>
      </c>
      <c r="C33" s="51"/>
      <c r="D33" s="4">
        <v>30</v>
      </c>
      <c r="E33" s="4">
        <v>1.82</v>
      </c>
      <c r="F33" s="4">
        <v>0.36</v>
      </c>
      <c r="G33" s="4">
        <v>16.059999999999999</v>
      </c>
      <c r="H33" s="4">
        <v>75.400000000000006</v>
      </c>
      <c r="I33" s="4">
        <v>0.04</v>
      </c>
      <c r="J33" s="4">
        <v>0.01</v>
      </c>
      <c r="K33" s="6">
        <v>0</v>
      </c>
      <c r="L33" s="4">
        <v>0.28999999999999998</v>
      </c>
      <c r="M33" s="4">
        <v>7.48</v>
      </c>
      <c r="N33" s="4">
        <v>34.450000000000003</v>
      </c>
      <c r="O33" s="4">
        <v>8.1300000000000008</v>
      </c>
      <c r="P33" s="4">
        <v>1.01</v>
      </c>
    </row>
    <row r="34" spans="1:16" x14ac:dyDescent="0.25">
      <c r="A34" s="61" t="s">
        <v>34</v>
      </c>
      <c r="B34" s="61"/>
      <c r="C34" s="61"/>
      <c r="D34" s="61"/>
      <c r="E34" s="6">
        <f>E30+E32+E33+E31</f>
        <v>11.100000000000001</v>
      </c>
      <c r="F34" s="6">
        <f t="shared" ref="F34:P34" si="3">F30+F32+F33+F31</f>
        <v>17.3</v>
      </c>
      <c r="G34" s="6">
        <f t="shared" si="3"/>
        <v>29.599999999999998</v>
      </c>
      <c r="H34" s="6">
        <f t="shared" si="3"/>
        <v>546.68000000000006</v>
      </c>
      <c r="I34" s="6">
        <f t="shared" si="3"/>
        <v>0.16000000000000003</v>
      </c>
      <c r="J34" s="6">
        <f t="shared" si="3"/>
        <v>0.6100000000000001</v>
      </c>
      <c r="K34" s="6">
        <f t="shared" si="3"/>
        <v>80.039999999999992</v>
      </c>
      <c r="L34" s="6">
        <f t="shared" si="3"/>
        <v>0.37</v>
      </c>
      <c r="M34" s="6">
        <f t="shared" si="3"/>
        <v>363.77</v>
      </c>
      <c r="N34" s="6">
        <f t="shared" si="3"/>
        <v>283.13</v>
      </c>
      <c r="O34" s="6">
        <f t="shared" si="3"/>
        <v>43.430000000000007</v>
      </c>
      <c r="P34" s="6">
        <f t="shared" si="3"/>
        <v>1.373</v>
      </c>
    </row>
    <row r="35" spans="1:16" x14ac:dyDescent="0.25">
      <c r="A35" s="62" t="s">
        <v>35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x14ac:dyDescent="0.25">
      <c r="A36" s="4">
        <v>416</v>
      </c>
      <c r="B36" s="51" t="s">
        <v>95</v>
      </c>
      <c r="C36" s="51"/>
      <c r="D36" s="4">
        <v>60</v>
      </c>
      <c r="E36" s="4">
        <v>4.16</v>
      </c>
      <c r="F36" s="4">
        <v>10.06</v>
      </c>
      <c r="G36" s="4">
        <v>3.58</v>
      </c>
      <c r="H36" s="4">
        <v>122.1</v>
      </c>
      <c r="I36" s="4">
        <v>0.04</v>
      </c>
      <c r="J36" s="4">
        <v>0.05</v>
      </c>
      <c r="K36" s="4">
        <v>3.75</v>
      </c>
      <c r="L36" s="4">
        <v>3.14</v>
      </c>
      <c r="M36" s="4">
        <v>23.22</v>
      </c>
      <c r="N36" s="4">
        <v>1.68</v>
      </c>
      <c r="O36" s="4">
        <v>13.06</v>
      </c>
      <c r="P36" s="4">
        <v>0.06</v>
      </c>
    </row>
    <row r="37" spans="1:16" x14ac:dyDescent="0.25">
      <c r="A37" s="4">
        <v>469</v>
      </c>
      <c r="B37" s="51" t="s">
        <v>38</v>
      </c>
      <c r="C37" s="51"/>
      <c r="D37" s="4">
        <v>150</v>
      </c>
      <c r="E37" s="4">
        <v>5.4</v>
      </c>
      <c r="F37" s="4">
        <v>7.5</v>
      </c>
      <c r="G37" s="4">
        <v>32.6</v>
      </c>
      <c r="H37" s="4">
        <v>217</v>
      </c>
      <c r="I37" s="4">
        <v>0.37</v>
      </c>
      <c r="J37" s="4">
        <v>1.23</v>
      </c>
      <c r="K37" s="4">
        <v>0.1</v>
      </c>
      <c r="L37" s="4">
        <v>0.2</v>
      </c>
      <c r="M37" s="4">
        <v>86.29</v>
      </c>
      <c r="N37" s="4">
        <v>19.899999999999999</v>
      </c>
      <c r="O37" s="4">
        <v>26.5</v>
      </c>
      <c r="P37" s="4">
        <v>29.8</v>
      </c>
    </row>
    <row r="38" spans="1:16" ht="15" customHeight="1" x14ac:dyDescent="0.25">
      <c r="A38" s="4">
        <v>588</v>
      </c>
      <c r="B38" s="51" t="s">
        <v>45</v>
      </c>
      <c r="C38" s="51"/>
      <c r="D38" s="4">
        <v>200</v>
      </c>
      <c r="E38" s="4">
        <v>0.44</v>
      </c>
      <c r="F38" s="6">
        <v>0</v>
      </c>
      <c r="G38" s="4">
        <v>28.88</v>
      </c>
      <c r="H38" s="4">
        <v>115.6</v>
      </c>
      <c r="I38" s="4">
        <v>0</v>
      </c>
      <c r="J38" s="4">
        <v>0.04</v>
      </c>
      <c r="K38" s="4">
        <v>0</v>
      </c>
      <c r="L38" s="4">
        <v>0.2</v>
      </c>
      <c r="M38" s="4">
        <v>44.4</v>
      </c>
      <c r="N38" s="4">
        <v>15.4</v>
      </c>
      <c r="O38" s="4">
        <v>6</v>
      </c>
      <c r="P38" s="4">
        <v>1.2</v>
      </c>
    </row>
    <row r="39" spans="1:16" ht="30.75" customHeight="1" x14ac:dyDescent="0.25">
      <c r="A39" s="4">
        <v>1</v>
      </c>
      <c r="B39" s="51" t="s">
        <v>33</v>
      </c>
      <c r="C39" s="51"/>
      <c r="D39" s="4">
        <v>30</v>
      </c>
      <c r="E39" s="4">
        <v>1.82</v>
      </c>
      <c r="F39" s="4">
        <v>0.36</v>
      </c>
      <c r="G39" s="4">
        <v>16.059999999999999</v>
      </c>
      <c r="H39" s="4">
        <v>75.400000000000006</v>
      </c>
      <c r="I39" s="4">
        <v>0.04</v>
      </c>
      <c r="J39" s="4">
        <v>0.01</v>
      </c>
      <c r="K39" s="6">
        <v>0</v>
      </c>
      <c r="L39" s="4">
        <v>0.28999999999999998</v>
      </c>
      <c r="M39" s="4">
        <v>7.48</v>
      </c>
      <c r="N39" s="4">
        <v>34.450000000000003</v>
      </c>
      <c r="O39" s="4">
        <v>8.1300000000000008</v>
      </c>
      <c r="P39" s="4">
        <v>1.01</v>
      </c>
    </row>
    <row r="40" spans="1:16" ht="15" customHeight="1" x14ac:dyDescent="0.25">
      <c r="A40" s="4">
        <v>1</v>
      </c>
      <c r="B40" s="51" t="s">
        <v>128</v>
      </c>
      <c r="C40" s="51"/>
      <c r="D40" s="4">
        <v>30</v>
      </c>
      <c r="E40" s="4">
        <v>2.46</v>
      </c>
      <c r="F40" s="4">
        <v>0.64</v>
      </c>
      <c r="G40" s="4">
        <v>14.58</v>
      </c>
      <c r="H40" s="4">
        <v>76.5</v>
      </c>
      <c r="I40" s="4">
        <v>0.14000000000000001</v>
      </c>
      <c r="J40" s="4">
        <v>0.01</v>
      </c>
      <c r="K40" s="6">
        <v>0</v>
      </c>
      <c r="L40" s="4">
        <v>0.54</v>
      </c>
      <c r="M40" s="4">
        <v>27.1</v>
      </c>
      <c r="N40" s="4">
        <v>21</v>
      </c>
      <c r="O40" s="4">
        <v>10.68</v>
      </c>
      <c r="P40" s="4">
        <v>0.9</v>
      </c>
    </row>
    <row r="41" spans="1:16" x14ac:dyDescent="0.25">
      <c r="A41" s="61" t="s">
        <v>40</v>
      </c>
      <c r="B41" s="61"/>
      <c r="C41" s="61"/>
      <c r="D41" s="61"/>
      <c r="E41" s="6">
        <f>E37+E38+E40+E39+E36</f>
        <v>14.280000000000001</v>
      </c>
      <c r="F41" s="6">
        <f t="shared" ref="F41:P41" si="4">F37+F38+F40+F39+F36</f>
        <v>18.560000000000002</v>
      </c>
      <c r="G41" s="6">
        <f t="shared" si="4"/>
        <v>95.7</v>
      </c>
      <c r="H41" s="6">
        <f t="shared" si="4"/>
        <v>606.6</v>
      </c>
      <c r="I41" s="6">
        <f t="shared" si="4"/>
        <v>0.59000000000000008</v>
      </c>
      <c r="J41" s="6">
        <f t="shared" si="4"/>
        <v>1.34</v>
      </c>
      <c r="K41" s="6">
        <f t="shared" si="4"/>
        <v>3.85</v>
      </c>
      <c r="L41" s="6">
        <f t="shared" si="4"/>
        <v>4.37</v>
      </c>
      <c r="M41" s="6">
        <f t="shared" si="4"/>
        <v>188.48999999999998</v>
      </c>
      <c r="N41" s="6">
        <f t="shared" si="4"/>
        <v>92.43</v>
      </c>
      <c r="O41" s="6">
        <f t="shared" si="4"/>
        <v>64.37</v>
      </c>
      <c r="P41" s="6">
        <f t="shared" si="4"/>
        <v>32.97</v>
      </c>
    </row>
    <row r="42" spans="1:16" x14ac:dyDescent="0.25">
      <c r="A42" s="61" t="s">
        <v>41</v>
      </c>
      <c r="B42" s="61"/>
      <c r="C42" s="61"/>
      <c r="D42" s="61"/>
      <c r="E42" s="4">
        <f t="shared" ref="E42:P42" si="5">E34+E41</f>
        <v>25.380000000000003</v>
      </c>
      <c r="F42" s="4">
        <f t="shared" si="5"/>
        <v>35.86</v>
      </c>
      <c r="G42" s="4">
        <f t="shared" si="5"/>
        <v>125.3</v>
      </c>
      <c r="H42" s="4">
        <f t="shared" si="5"/>
        <v>1153.2800000000002</v>
      </c>
      <c r="I42" s="4">
        <f t="shared" si="5"/>
        <v>0.75000000000000011</v>
      </c>
      <c r="J42" s="4">
        <f t="shared" si="5"/>
        <v>1.9500000000000002</v>
      </c>
      <c r="K42" s="4">
        <f t="shared" si="5"/>
        <v>83.889999999999986</v>
      </c>
      <c r="L42" s="4">
        <f t="shared" si="5"/>
        <v>4.74</v>
      </c>
      <c r="M42" s="4">
        <f t="shared" si="5"/>
        <v>552.26</v>
      </c>
      <c r="N42" s="4">
        <f t="shared" si="5"/>
        <v>375.56</v>
      </c>
      <c r="O42" s="4">
        <f t="shared" si="5"/>
        <v>107.80000000000001</v>
      </c>
      <c r="P42" s="4">
        <f t="shared" si="5"/>
        <v>34.342999999999996</v>
      </c>
    </row>
    <row r="43" spans="1:16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69" t="s">
        <v>148</v>
      </c>
      <c r="L43" s="69"/>
      <c r="M43" s="69"/>
      <c r="N43" s="69"/>
      <c r="O43" s="69"/>
      <c r="P43" s="69"/>
    </row>
    <row r="44" spans="1:16" x14ac:dyDescent="0.25">
      <c r="A44" s="70" t="s">
        <v>46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6" x14ac:dyDescent="0.25">
      <c r="A45" s="8" t="s">
        <v>112</v>
      </c>
      <c r="B45" s="9"/>
      <c r="C45" s="9"/>
      <c r="D45" s="24"/>
      <c r="E45" s="23" t="s">
        <v>2</v>
      </c>
      <c r="F45" s="55" t="s">
        <v>47</v>
      </c>
      <c r="G45" s="56"/>
      <c r="H45" s="56"/>
      <c r="I45" s="57" t="s">
        <v>4</v>
      </c>
      <c r="J45" s="57"/>
      <c r="K45" s="58" t="s">
        <v>5</v>
      </c>
      <c r="L45" s="58"/>
      <c r="M45" s="58"/>
      <c r="N45" s="58"/>
      <c r="O45" s="58"/>
      <c r="P45" s="58"/>
    </row>
    <row r="46" spans="1:16" x14ac:dyDescent="0.25">
      <c r="A46" s="9"/>
      <c r="B46" s="9"/>
      <c r="C46" s="9"/>
      <c r="D46" s="59" t="s">
        <v>6</v>
      </c>
      <c r="E46" s="59"/>
      <c r="F46" s="22">
        <v>1</v>
      </c>
      <c r="G46" s="9"/>
      <c r="H46" s="24"/>
      <c r="I46" s="57" t="s">
        <v>8</v>
      </c>
      <c r="J46" s="57"/>
      <c r="K46" s="60" t="s">
        <v>113</v>
      </c>
      <c r="L46" s="60"/>
      <c r="M46" s="60"/>
      <c r="N46" s="60"/>
      <c r="O46" s="60"/>
      <c r="P46" s="60"/>
    </row>
    <row r="47" spans="1:16" x14ac:dyDescent="0.25">
      <c r="A47" s="65" t="s">
        <v>10</v>
      </c>
      <c r="B47" s="65" t="s">
        <v>11</v>
      </c>
      <c r="C47" s="65"/>
      <c r="D47" s="65" t="s">
        <v>12</v>
      </c>
      <c r="E47" s="63" t="s">
        <v>13</v>
      </c>
      <c r="F47" s="63"/>
      <c r="G47" s="63"/>
      <c r="H47" s="65" t="s">
        <v>14</v>
      </c>
      <c r="I47" s="63" t="s">
        <v>15</v>
      </c>
      <c r="J47" s="63"/>
      <c r="K47" s="63"/>
      <c r="L47" s="63"/>
      <c r="M47" s="63" t="s">
        <v>16</v>
      </c>
      <c r="N47" s="63"/>
      <c r="O47" s="63"/>
      <c r="P47" s="63"/>
    </row>
    <row r="48" spans="1:16" x14ac:dyDescent="0.25">
      <c r="A48" s="66"/>
      <c r="B48" s="67"/>
      <c r="C48" s="68"/>
      <c r="D48" s="66"/>
      <c r="E48" s="25" t="s">
        <v>17</v>
      </c>
      <c r="F48" s="25" t="s">
        <v>18</v>
      </c>
      <c r="G48" s="25" t="s">
        <v>19</v>
      </c>
      <c r="H48" s="66"/>
      <c r="I48" s="25" t="s">
        <v>20</v>
      </c>
      <c r="J48" s="25" t="s">
        <v>21</v>
      </c>
      <c r="K48" s="25" t="s">
        <v>22</v>
      </c>
      <c r="L48" s="25" t="s">
        <v>23</v>
      </c>
      <c r="M48" s="25" t="s">
        <v>24</v>
      </c>
      <c r="N48" s="25" t="s">
        <v>25</v>
      </c>
      <c r="O48" s="25" t="s">
        <v>26</v>
      </c>
      <c r="P48" s="25" t="s">
        <v>27</v>
      </c>
    </row>
    <row r="49" spans="1:16" x14ac:dyDescent="0.25">
      <c r="A49" s="26">
        <v>1</v>
      </c>
      <c r="B49" s="64">
        <v>2</v>
      </c>
      <c r="C49" s="64"/>
      <c r="D49" s="26">
        <v>3</v>
      </c>
      <c r="E49" s="26">
        <v>4</v>
      </c>
      <c r="F49" s="26">
        <v>5</v>
      </c>
      <c r="G49" s="26">
        <v>6</v>
      </c>
      <c r="H49" s="26">
        <v>7</v>
      </c>
      <c r="I49" s="26">
        <v>8</v>
      </c>
      <c r="J49" s="26">
        <v>9</v>
      </c>
      <c r="K49" s="26">
        <v>10</v>
      </c>
      <c r="L49" s="26">
        <v>11</v>
      </c>
      <c r="M49" s="26">
        <v>12</v>
      </c>
      <c r="N49" s="26">
        <v>13</v>
      </c>
      <c r="O49" s="26">
        <v>14</v>
      </c>
      <c r="P49" s="26">
        <v>15</v>
      </c>
    </row>
    <row r="50" spans="1:16" x14ac:dyDescent="0.25">
      <c r="A50" s="62" t="s">
        <v>29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</row>
    <row r="51" spans="1:16" ht="15" customHeight="1" x14ac:dyDescent="0.25">
      <c r="A51" s="4">
        <v>257</v>
      </c>
      <c r="B51" s="51" t="s">
        <v>56</v>
      </c>
      <c r="C51" s="51"/>
      <c r="D51" s="4" t="s">
        <v>114</v>
      </c>
      <c r="E51" s="4">
        <v>9.35</v>
      </c>
      <c r="F51" s="4">
        <v>16</v>
      </c>
      <c r="G51" s="4">
        <v>46.75</v>
      </c>
      <c r="H51" s="4">
        <v>368.5</v>
      </c>
      <c r="I51" s="4">
        <v>0.63</v>
      </c>
      <c r="J51" s="4">
        <v>1</v>
      </c>
      <c r="K51" s="4">
        <v>0.13</v>
      </c>
      <c r="L51" s="4">
        <v>0.13</v>
      </c>
      <c r="M51" s="4">
        <v>42.38</v>
      </c>
      <c r="N51" s="4">
        <v>126.8</v>
      </c>
      <c r="O51" s="4">
        <v>67.19</v>
      </c>
      <c r="P51" s="4">
        <v>1.88</v>
      </c>
    </row>
    <row r="52" spans="1:16" ht="15" customHeight="1" x14ac:dyDescent="0.25">
      <c r="A52" s="4">
        <v>629</v>
      </c>
      <c r="B52" s="51" t="s">
        <v>91</v>
      </c>
      <c r="C52" s="51"/>
      <c r="D52" s="4" t="s">
        <v>92</v>
      </c>
      <c r="E52" s="4">
        <v>0.46</v>
      </c>
      <c r="F52" s="4">
        <v>0.11</v>
      </c>
      <c r="G52" s="4">
        <v>15.26</v>
      </c>
      <c r="H52" s="4">
        <v>62.23</v>
      </c>
      <c r="I52" s="6">
        <v>0</v>
      </c>
      <c r="J52" s="4">
        <v>0.02</v>
      </c>
      <c r="K52" s="6">
        <v>0</v>
      </c>
      <c r="L52" s="4">
        <v>0.01</v>
      </c>
      <c r="M52" s="4">
        <v>13.15</v>
      </c>
      <c r="N52" s="4">
        <v>18.02</v>
      </c>
      <c r="O52" s="4">
        <v>9.64</v>
      </c>
      <c r="P52" s="4">
        <v>1.73</v>
      </c>
    </row>
    <row r="53" spans="1:16" ht="30" customHeight="1" x14ac:dyDescent="0.25">
      <c r="A53" s="4">
        <v>1</v>
      </c>
      <c r="B53" s="51" t="s">
        <v>33</v>
      </c>
      <c r="C53" s="51"/>
      <c r="D53" s="4">
        <v>30</v>
      </c>
      <c r="E53" s="4">
        <v>1.82</v>
      </c>
      <c r="F53" s="4">
        <v>0.36</v>
      </c>
      <c r="G53" s="4">
        <v>16.059999999999999</v>
      </c>
      <c r="H53" s="4">
        <v>75.400000000000006</v>
      </c>
      <c r="I53" s="4">
        <v>0.04</v>
      </c>
      <c r="J53" s="4">
        <v>0.01</v>
      </c>
      <c r="K53" s="6">
        <v>0</v>
      </c>
      <c r="L53" s="4">
        <v>0.28999999999999998</v>
      </c>
      <c r="M53" s="4">
        <v>7.48</v>
      </c>
      <c r="N53" s="4">
        <v>34.450000000000003</v>
      </c>
      <c r="O53" s="4">
        <v>8.1300000000000008</v>
      </c>
      <c r="P53" s="4">
        <v>1.01</v>
      </c>
    </row>
    <row r="54" spans="1:16" x14ac:dyDescent="0.25">
      <c r="A54" s="61" t="s">
        <v>34</v>
      </c>
      <c r="B54" s="61"/>
      <c r="C54" s="61"/>
      <c r="D54" s="61"/>
      <c r="E54" s="6">
        <f>E51+E52+E53</f>
        <v>11.63</v>
      </c>
      <c r="F54" s="6">
        <f t="shared" ref="F54:P54" si="6">F51+F52+F53</f>
        <v>16.47</v>
      </c>
      <c r="G54" s="6">
        <f t="shared" si="6"/>
        <v>78.069999999999993</v>
      </c>
      <c r="H54" s="6">
        <f t="shared" si="6"/>
        <v>506.13</v>
      </c>
      <c r="I54" s="6">
        <f t="shared" si="6"/>
        <v>0.67</v>
      </c>
      <c r="J54" s="6">
        <f t="shared" si="6"/>
        <v>1.03</v>
      </c>
      <c r="K54" s="6">
        <f t="shared" si="6"/>
        <v>0.13</v>
      </c>
      <c r="L54" s="6">
        <f t="shared" si="6"/>
        <v>0.43</v>
      </c>
      <c r="M54" s="6">
        <f t="shared" si="6"/>
        <v>63.010000000000005</v>
      </c>
      <c r="N54" s="6">
        <f t="shared" si="6"/>
        <v>179.26999999999998</v>
      </c>
      <c r="O54" s="6">
        <f t="shared" si="6"/>
        <v>84.96</v>
      </c>
      <c r="P54" s="6">
        <f t="shared" si="6"/>
        <v>4.62</v>
      </c>
    </row>
    <row r="55" spans="1:16" x14ac:dyDescent="0.25">
      <c r="A55" s="62" t="s">
        <v>35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</row>
    <row r="56" spans="1:16" ht="15" customHeight="1" x14ac:dyDescent="0.25">
      <c r="A56" s="4">
        <v>401</v>
      </c>
      <c r="B56" s="51" t="s">
        <v>131</v>
      </c>
      <c r="C56" s="51"/>
      <c r="D56" s="4" t="s">
        <v>133</v>
      </c>
      <c r="E56" s="4">
        <v>11.12</v>
      </c>
      <c r="F56" s="4">
        <v>9.1999999999999993</v>
      </c>
      <c r="G56" s="4">
        <v>8.64</v>
      </c>
      <c r="H56" s="4">
        <v>147.19999999999999</v>
      </c>
      <c r="I56" s="4">
        <v>0.14000000000000001</v>
      </c>
      <c r="J56" s="4">
        <v>1.28</v>
      </c>
      <c r="K56" s="4">
        <v>0.14000000000000001</v>
      </c>
      <c r="L56" s="4">
        <v>0.16</v>
      </c>
      <c r="M56" s="4">
        <v>90.8</v>
      </c>
      <c r="N56" s="4">
        <v>48</v>
      </c>
      <c r="O56" s="4">
        <v>13.76</v>
      </c>
      <c r="P56" s="4">
        <v>84</v>
      </c>
    </row>
    <row r="57" spans="1:16" x14ac:dyDescent="0.25">
      <c r="A57" s="4">
        <v>472</v>
      </c>
      <c r="B57" s="51" t="s">
        <v>104</v>
      </c>
      <c r="C57" s="51"/>
      <c r="D57" s="4">
        <v>150</v>
      </c>
      <c r="E57" s="4">
        <v>0.04</v>
      </c>
      <c r="F57" s="4">
        <v>4.24</v>
      </c>
      <c r="G57" s="4">
        <v>0.05</v>
      </c>
      <c r="H57" s="4">
        <v>125</v>
      </c>
      <c r="I57" s="4">
        <v>0</v>
      </c>
      <c r="J57" s="4">
        <v>0.01</v>
      </c>
      <c r="K57" s="4">
        <v>24.46</v>
      </c>
      <c r="L57" s="4">
        <v>0.05</v>
      </c>
      <c r="M57" s="4">
        <v>0.98</v>
      </c>
      <c r="N57" s="4">
        <v>1.41</v>
      </c>
      <c r="O57" s="4">
        <v>0</v>
      </c>
      <c r="P57" s="4">
        <v>0.01</v>
      </c>
    </row>
    <row r="58" spans="1:16" x14ac:dyDescent="0.25">
      <c r="A58" s="4">
        <v>629</v>
      </c>
      <c r="B58" s="51" t="s">
        <v>91</v>
      </c>
      <c r="C58" s="51"/>
      <c r="D58" s="4" t="s">
        <v>92</v>
      </c>
      <c r="E58" s="4">
        <v>0.46</v>
      </c>
      <c r="F58" s="4">
        <v>0.11</v>
      </c>
      <c r="G58" s="4">
        <v>15.26</v>
      </c>
      <c r="H58" s="4">
        <v>62.23</v>
      </c>
      <c r="I58" s="6">
        <v>0</v>
      </c>
      <c r="J58" s="4">
        <v>0.02</v>
      </c>
      <c r="K58" s="6">
        <v>0</v>
      </c>
      <c r="L58" s="4">
        <v>0.01</v>
      </c>
      <c r="M58" s="4">
        <v>13.15</v>
      </c>
      <c r="N58" s="4">
        <v>18.02</v>
      </c>
      <c r="O58" s="4">
        <v>9.64</v>
      </c>
      <c r="P58" s="4">
        <v>1.73</v>
      </c>
    </row>
    <row r="59" spans="1:16" ht="29.25" customHeight="1" x14ac:dyDescent="0.25">
      <c r="A59" s="4">
        <v>1</v>
      </c>
      <c r="B59" s="51" t="s">
        <v>33</v>
      </c>
      <c r="C59" s="51"/>
      <c r="D59" s="4">
        <v>30</v>
      </c>
      <c r="E59" s="4">
        <v>1.82</v>
      </c>
      <c r="F59" s="4">
        <v>0.36</v>
      </c>
      <c r="G59" s="4">
        <v>16.059999999999999</v>
      </c>
      <c r="H59" s="4">
        <v>75.400000000000006</v>
      </c>
      <c r="I59" s="4">
        <v>0.04</v>
      </c>
      <c r="J59" s="4">
        <v>0.01</v>
      </c>
      <c r="K59" s="6">
        <v>0</v>
      </c>
      <c r="L59" s="4">
        <v>0.28999999999999998</v>
      </c>
      <c r="M59" s="4">
        <v>7.48</v>
      </c>
      <c r="N59" s="4">
        <v>34.450000000000003</v>
      </c>
      <c r="O59" s="4">
        <v>8.1300000000000008</v>
      </c>
      <c r="P59" s="4">
        <v>1.01</v>
      </c>
    </row>
    <row r="60" spans="1:16" ht="15" customHeight="1" x14ac:dyDescent="0.25">
      <c r="A60" s="4">
        <v>1</v>
      </c>
      <c r="B60" s="51" t="s">
        <v>128</v>
      </c>
      <c r="C60" s="51"/>
      <c r="D60" s="4">
        <v>30</v>
      </c>
      <c r="E60" s="4">
        <v>2.46</v>
      </c>
      <c r="F60" s="4">
        <v>0.64</v>
      </c>
      <c r="G60" s="4">
        <v>14.58</v>
      </c>
      <c r="H60" s="4">
        <v>76.5</v>
      </c>
      <c r="I60" s="4">
        <v>0.14000000000000001</v>
      </c>
      <c r="J60" s="4">
        <v>0.01</v>
      </c>
      <c r="K60" s="6">
        <v>0</v>
      </c>
      <c r="L60" s="4">
        <v>0.54</v>
      </c>
      <c r="M60" s="4">
        <v>27.1</v>
      </c>
      <c r="N60" s="4">
        <v>21</v>
      </c>
      <c r="O60" s="4">
        <v>10.68</v>
      </c>
      <c r="P60" s="4">
        <v>0.9</v>
      </c>
    </row>
    <row r="61" spans="1:16" x14ac:dyDescent="0.25">
      <c r="A61" s="61" t="s">
        <v>40</v>
      </c>
      <c r="B61" s="61"/>
      <c r="C61" s="61"/>
      <c r="D61" s="61"/>
      <c r="E61" s="6">
        <f>E56+E59+E60+E57+E58</f>
        <v>15.899999999999999</v>
      </c>
      <c r="F61" s="6">
        <f t="shared" ref="F61:P61" si="7">F56+F59+F60+F57+F58</f>
        <v>14.549999999999999</v>
      </c>
      <c r="G61" s="6">
        <f t="shared" si="7"/>
        <v>54.589999999999996</v>
      </c>
      <c r="H61" s="6">
        <f t="shared" si="7"/>
        <v>486.33000000000004</v>
      </c>
      <c r="I61" s="6">
        <f t="shared" si="7"/>
        <v>0.32000000000000006</v>
      </c>
      <c r="J61" s="6">
        <f t="shared" si="7"/>
        <v>1.33</v>
      </c>
      <c r="K61" s="6">
        <f t="shared" si="7"/>
        <v>24.6</v>
      </c>
      <c r="L61" s="6">
        <f t="shared" si="7"/>
        <v>1.05</v>
      </c>
      <c r="M61" s="6">
        <f t="shared" si="7"/>
        <v>139.51</v>
      </c>
      <c r="N61" s="6">
        <f t="shared" si="7"/>
        <v>122.88</v>
      </c>
      <c r="O61" s="6">
        <f t="shared" si="7"/>
        <v>42.21</v>
      </c>
      <c r="P61" s="6">
        <f t="shared" si="7"/>
        <v>87.65000000000002</v>
      </c>
    </row>
    <row r="62" spans="1:16" x14ac:dyDescent="0.25">
      <c r="A62" s="61" t="s">
        <v>41</v>
      </c>
      <c r="B62" s="61"/>
      <c r="C62" s="61"/>
      <c r="D62" s="61"/>
      <c r="E62" s="4">
        <f t="shared" ref="E62:P62" si="8">E54+E61</f>
        <v>27.53</v>
      </c>
      <c r="F62" s="4">
        <f t="shared" si="8"/>
        <v>31.019999999999996</v>
      </c>
      <c r="G62" s="4">
        <f t="shared" si="8"/>
        <v>132.66</v>
      </c>
      <c r="H62" s="4">
        <f t="shared" si="8"/>
        <v>992.46</v>
      </c>
      <c r="I62" s="4">
        <f t="shared" si="8"/>
        <v>0.9900000000000001</v>
      </c>
      <c r="J62" s="4">
        <f t="shared" si="8"/>
        <v>2.3600000000000003</v>
      </c>
      <c r="K62" s="4">
        <f t="shared" si="8"/>
        <v>24.73</v>
      </c>
      <c r="L62" s="4">
        <f t="shared" si="8"/>
        <v>1.48</v>
      </c>
      <c r="M62" s="4">
        <f t="shared" si="8"/>
        <v>202.51999999999998</v>
      </c>
      <c r="N62" s="4">
        <f t="shared" si="8"/>
        <v>302.14999999999998</v>
      </c>
      <c r="O62" s="4">
        <f t="shared" si="8"/>
        <v>127.16999999999999</v>
      </c>
      <c r="P62" s="4">
        <f t="shared" si="8"/>
        <v>92.270000000000024</v>
      </c>
    </row>
    <row r="63" spans="1:16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69" t="s">
        <v>148</v>
      </c>
      <c r="L63" s="69"/>
      <c r="M63" s="69"/>
      <c r="N63" s="69"/>
      <c r="O63" s="69"/>
      <c r="P63" s="69"/>
    </row>
    <row r="64" spans="1:16" x14ac:dyDescent="0.25">
      <c r="A64" s="70" t="s">
        <v>127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1:16" x14ac:dyDescent="0.25">
      <c r="A65" s="8" t="s">
        <v>112</v>
      </c>
      <c r="B65" s="9"/>
      <c r="C65" s="9"/>
      <c r="D65" s="24"/>
      <c r="E65" s="23" t="s">
        <v>2</v>
      </c>
      <c r="F65" s="55" t="s">
        <v>51</v>
      </c>
      <c r="G65" s="56"/>
      <c r="H65" s="56"/>
      <c r="I65" s="57" t="s">
        <v>4</v>
      </c>
      <c r="J65" s="57"/>
      <c r="K65" s="58" t="s">
        <v>5</v>
      </c>
      <c r="L65" s="58"/>
      <c r="M65" s="58"/>
      <c r="N65" s="58"/>
      <c r="O65" s="58"/>
      <c r="P65" s="58"/>
    </row>
    <row r="66" spans="1:16" x14ac:dyDescent="0.25">
      <c r="A66" s="9"/>
      <c r="B66" s="9"/>
      <c r="C66" s="9"/>
      <c r="D66" s="59" t="s">
        <v>6</v>
      </c>
      <c r="E66" s="59"/>
      <c r="F66" s="22">
        <v>1</v>
      </c>
      <c r="G66" s="9"/>
      <c r="H66" s="24"/>
      <c r="I66" s="57" t="s">
        <v>8</v>
      </c>
      <c r="J66" s="57"/>
      <c r="K66" s="60" t="s">
        <v>113</v>
      </c>
      <c r="L66" s="60"/>
      <c r="M66" s="60"/>
      <c r="N66" s="60"/>
      <c r="O66" s="60"/>
      <c r="P66" s="60"/>
    </row>
    <row r="67" spans="1:16" x14ac:dyDescent="0.25">
      <c r="A67" s="65" t="s">
        <v>10</v>
      </c>
      <c r="B67" s="65" t="s">
        <v>11</v>
      </c>
      <c r="C67" s="65"/>
      <c r="D67" s="65" t="s">
        <v>12</v>
      </c>
      <c r="E67" s="63" t="s">
        <v>13</v>
      </c>
      <c r="F67" s="63"/>
      <c r="G67" s="63"/>
      <c r="H67" s="65" t="s">
        <v>14</v>
      </c>
      <c r="I67" s="63" t="s">
        <v>15</v>
      </c>
      <c r="J67" s="63"/>
      <c r="K67" s="63"/>
      <c r="L67" s="63"/>
      <c r="M67" s="63" t="s">
        <v>16</v>
      </c>
      <c r="N67" s="63"/>
      <c r="O67" s="63"/>
      <c r="P67" s="63"/>
    </row>
    <row r="68" spans="1:16" x14ac:dyDescent="0.25">
      <c r="A68" s="66"/>
      <c r="B68" s="67"/>
      <c r="C68" s="68"/>
      <c r="D68" s="66"/>
      <c r="E68" s="25" t="s">
        <v>17</v>
      </c>
      <c r="F68" s="25" t="s">
        <v>18</v>
      </c>
      <c r="G68" s="25" t="s">
        <v>19</v>
      </c>
      <c r="H68" s="66"/>
      <c r="I68" s="25" t="s">
        <v>20</v>
      </c>
      <c r="J68" s="25" t="s">
        <v>21</v>
      </c>
      <c r="K68" s="25" t="s">
        <v>22</v>
      </c>
      <c r="L68" s="25" t="s">
        <v>23</v>
      </c>
      <c r="M68" s="25" t="s">
        <v>24</v>
      </c>
      <c r="N68" s="25" t="s">
        <v>25</v>
      </c>
      <c r="O68" s="25" t="s">
        <v>26</v>
      </c>
      <c r="P68" s="25" t="s">
        <v>27</v>
      </c>
    </row>
    <row r="69" spans="1:16" x14ac:dyDescent="0.25">
      <c r="A69" s="26">
        <v>1</v>
      </c>
      <c r="B69" s="64">
        <v>2</v>
      </c>
      <c r="C69" s="64"/>
      <c r="D69" s="26">
        <v>3</v>
      </c>
      <c r="E69" s="26">
        <v>4</v>
      </c>
      <c r="F69" s="26">
        <v>5</v>
      </c>
      <c r="G69" s="26">
        <v>6</v>
      </c>
      <c r="H69" s="26">
        <v>7</v>
      </c>
      <c r="I69" s="26">
        <v>8</v>
      </c>
      <c r="J69" s="26">
        <v>9</v>
      </c>
      <c r="K69" s="26">
        <v>10</v>
      </c>
      <c r="L69" s="26">
        <v>11</v>
      </c>
      <c r="M69" s="26">
        <v>12</v>
      </c>
      <c r="N69" s="26">
        <v>13</v>
      </c>
      <c r="O69" s="26">
        <v>14</v>
      </c>
      <c r="P69" s="26">
        <v>15</v>
      </c>
    </row>
    <row r="70" spans="1:16" x14ac:dyDescent="0.25">
      <c r="A70" s="62" t="s">
        <v>29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ht="15" customHeight="1" x14ac:dyDescent="0.25">
      <c r="A71" s="4">
        <v>257</v>
      </c>
      <c r="B71" s="51" t="s">
        <v>126</v>
      </c>
      <c r="C71" s="51"/>
      <c r="D71" s="31" t="s">
        <v>114</v>
      </c>
      <c r="E71" s="4">
        <v>3.71</v>
      </c>
      <c r="F71" s="4">
        <v>13.75</v>
      </c>
      <c r="G71" s="4">
        <v>14.74</v>
      </c>
      <c r="H71" s="4">
        <v>198.54</v>
      </c>
      <c r="I71" s="4">
        <v>0.05</v>
      </c>
      <c r="J71" s="4">
        <v>0.2</v>
      </c>
      <c r="K71" s="4">
        <v>81.25</v>
      </c>
      <c r="L71" s="4">
        <v>0.13</v>
      </c>
      <c r="M71" s="4">
        <v>152.51</v>
      </c>
      <c r="N71" s="4">
        <v>115.75</v>
      </c>
      <c r="O71" s="4">
        <v>17.5</v>
      </c>
      <c r="P71" s="4">
        <v>0.18</v>
      </c>
    </row>
    <row r="72" spans="1:16" ht="15" customHeight="1" x14ac:dyDescent="0.25">
      <c r="A72" s="4">
        <v>588</v>
      </c>
      <c r="B72" s="51" t="s">
        <v>45</v>
      </c>
      <c r="C72" s="51"/>
      <c r="D72" s="4">
        <v>200</v>
      </c>
      <c r="E72" s="4">
        <v>0.44</v>
      </c>
      <c r="F72" s="6">
        <v>0</v>
      </c>
      <c r="G72" s="4">
        <v>28.88</v>
      </c>
      <c r="H72" s="4">
        <v>115.6</v>
      </c>
      <c r="I72" s="4">
        <v>0</v>
      </c>
      <c r="J72" s="4">
        <v>0.04</v>
      </c>
      <c r="K72" s="4">
        <v>0</v>
      </c>
      <c r="L72" s="4">
        <v>0.2</v>
      </c>
      <c r="M72" s="4">
        <v>44.4</v>
      </c>
      <c r="N72" s="4">
        <v>15.4</v>
      </c>
      <c r="O72" s="4">
        <v>6</v>
      </c>
      <c r="P72" s="4">
        <v>1.2</v>
      </c>
    </row>
    <row r="73" spans="1:16" ht="29.25" customHeight="1" x14ac:dyDescent="0.25">
      <c r="A73" s="4">
        <v>1</v>
      </c>
      <c r="B73" s="51" t="s">
        <v>33</v>
      </c>
      <c r="C73" s="51"/>
      <c r="D73" s="4">
        <v>30</v>
      </c>
      <c r="E73" s="4">
        <v>1.82</v>
      </c>
      <c r="F73" s="4">
        <v>0.36</v>
      </c>
      <c r="G73" s="4">
        <v>16.059999999999999</v>
      </c>
      <c r="H73" s="4">
        <v>75.400000000000006</v>
      </c>
      <c r="I73" s="4">
        <v>0.04</v>
      </c>
      <c r="J73" s="4">
        <v>0.01</v>
      </c>
      <c r="K73" s="6">
        <v>0</v>
      </c>
      <c r="L73" s="4">
        <v>0.28999999999999998</v>
      </c>
      <c r="M73" s="4">
        <v>7.48</v>
      </c>
      <c r="N73" s="4">
        <v>34.450000000000003</v>
      </c>
      <c r="O73" s="4">
        <v>8.1300000000000008</v>
      </c>
      <c r="P73" s="4">
        <v>1.01</v>
      </c>
    </row>
    <row r="74" spans="1:16" x14ac:dyDescent="0.25">
      <c r="A74" s="61" t="s">
        <v>34</v>
      </c>
      <c r="B74" s="61"/>
      <c r="C74" s="61"/>
      <c r="D74" s="61"/>
      <c r="E74" s="6">
        <f>E71+E72+E73</f>
        <v>5.9700000000000006</v>
      </c>
      <c r="F74" s="6">
        <f t="shared" ref="F74:P74" si="9">F71+F72+F73</f>
        <v>14.11</v>
      </c>
      <c r="G74" s="6">
        <f t="shared" si="9"/>
        <v>59.679999999999993</v>
      </c>
      <c r="H74" s="6">
        <f t="shared" si="9"/>
        <v>389.53999999999996</v>
      </c>
      <c r="I74" s="6">
        <f t="shared" si="9"/>
        <v>0.09</v>
      </c>
      <c r="J74" s="6">
        <f t="shared" si="9"/>
        <v>0.25</v>
      </c>
      <c r="K74" s="6">
        <f t="shared" si="9"/>
        <v>81.25</v>
      </c>
      <c r="L74" s="6">
        <f t="shared" si="9"/>
        <v>0.62</v>
      </c>
      <c r="M74" s="6">
        <f t="shared" si="9"/>
        <v>204.39</v>
      </c>
      <c r="N74" s="6">
        <f t="shared" si="9"/>
        <v>165.60000000000002</v>
      </c>
      <c r="O74" s="6">
        <f t="shared" si="9"/>
        <v>31.630000000000003</v>
      </c>
      <c r="P74" s="6">
        <f t="shared" si="9"/>
        <v>2.3899999999999997</v>
      </c>
    </row>
    <row r="75" spans="1:16" x14ac:dyDescent="0.25">
      <c r="A75" s="62" t="s">
        <v>35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1:16" ht="15" customHeight="1" x14ac:dyDescent="0.25">
      <c r="A76" s="4">
        <v>534</v>
      </c>
      <c r="B76" s="51" t="s">
        <v>99</v>
      </c>
      <c r="C76" s="51"/>
      <c r="D76" s="4">
        <v>100</v>
      </c>
      <c r="E76" s="4">
        <v>18.37</v>
      </c>
      <c r="F76" s="4">
        <v>11.18</v>
      </c>
      <c r="G76" s="4">
        <v>5.9</v>
      </c>
      <c r="H76" s="4">
        <v>198.49</v>
      </c>
      <c r="I76" s="4">
        <v>0.15</v>
      </c>
      <c r="J76" s="4">
        <v>0.62</v>
      </c>
      <c r="K76" s="4">
        <v>0.08</v>
      </c>
      <c r="L76" s="4">
        <v>0.24</v>
      </c>
      <c r="M76" s="4">
        <v>61.5</v>
      </c>
      <c r="N76" s="4">
        <v>261.12</v>
      </c>
      <c r="O76" s="4">
        <v>52.52</v>
      </c>
      <c r="P76" s="4">
        <v>1.46</v>
      </c>
    </row>
    <row r="77" spans="1:16" x14ac:dyDescent="0.25">
      <c r="A77" s="4">
        <v>463</v>
      </c>
      <c r="B77" s="51" t="s">
        <v>136</v>
      </c>
      <c r="C77" s="51"/>
      <c r="D77" s="4">
        <v>150</v>
      </c>
      <c r="E77" s="4">
        <v>14.96</v>
      </c>
      <c r="F77" s="4">
        <v>10.01</v>
      </c>
      <c r="G77" s="4">
        <v>93.29</v>
      </c>
      <c r="H77" s="4">
        <v>239.85</v>
      </c>
      <c r="I77" s="4">
        <v>15</v>
      </c>
      <c r="J77" s="4">
        <v>0.28000000000000003</v>
      </c>
      <c r="K77" s="4">
        <v>0.04</v>
      </c>
      <c r="L77" s="4">
        <v>0.1</v>
      </c>
      <c r="M77" s="4">
        <v>18.3</v>
      </c>
      <c r="N77" s="4">
        <v>83.6</v>
      </c>
      <c r="O77" s="4">
        <v>34.9</v>
      </c>
      <c r="P77" s="4">
        <v>2</v>
      </c>
    </row>
    <row r="78" spans="1:16" ht="15" customHeight="1" x14ac:dyDescent="0.25">
      <c r="A78" s="4">
        <v>585</v>
      </c>
      <c r="B78" s="52" t="s">
        <v>100</v>
      </c>
      <c r="C78" s="53"/>
      <c r="D78" s="4">
        <v>200</v>
      </c>
      <c r="E78" s="4">
        <v>0.5</v>
      </c>
      <c r="F78" s="4">
        <v>0.2</v>
      </c>
      <c r="G78" s="4">
        <v>23.1</v>
      </c>
      <c r="H78" s="4">
        <v>96</v>
      </c>
      <c r="I78" s="4">
        <v>0.02</v>
      </c>
      <c r="J78" s="4">
        <v>4.3</v>
      </c>
      <c r="K78" s="4">
        <f t="shared" ref="K78" si="10">K80*30/100</f>
        <v>0</v>
      </c>
      <c r="L78" s="4">
        <v>0.08</v>
      </c>
      <c r="M78" s="4">
        <v>22</v>
      </c>
      <c r="N78" s="4">
        <v>16</v>
      </c>
      <c r="O78" s="4">
        <v>14</v>
      </c>
      <c r="P78" s="4">
        <v>1.1000000000000001</v>
      </c>
    </row>
    <row r="79" spans="1:16" ht="29.25" customHeight="1" x14ac:dyDescent="0.25">
      <c r="A79" s="4">
        <v>1</v>
      </c>
      <c r="B79" s="51" t="s">
        <v>33</v>
      </c>
      <c r="C79" s="51"/>
      <c r="D79" s="4">
        <v>30</v>
      </c>
      <c r="E79" s="4">
        <v>1.82</v>
      </c>
      <c r="F79" s="4">
        <v>0.36</v>
      </c>
      <c r="G79" s="4">
        <v>16.059999999999999</v>
      </c>
      <c r="H79" s="4">
        <v>75.400000000000006</v>
      </c>
      <c r="I79" s="4">
        <v>0.04</v>
      </c>
      <c r="J79" s="4">
        <v>0.01</v>
      </c>
      <c r="K79" s="6">
        <v>0</v>
      </c>
      <c r="L79" s="4">
        <v>0.28999999999999998</v>
      </c>
      <c r="M79" s="4">
        <v>7.48</v>
      </c>
      <c r="N79" s="4">
        <v>34.450000000000003</v>
      </c>
      <c r="O79" s="4">
        <v>8.1300000000000008</v>
      </c>
      <c r="P79" s="4">
        <v>1.01</v>
      </c>
    </row>
    <row r="80" spans="1:16" ht="13.5" customHeight="1" x14ac:dyDescent="0.25">
      <c r="A80" s="4">
        <v>1</v>
      </c>
      <c r="B80" s="51" t="s">
        <v>128</v>
      </c>
      <c r="C80" s="51"/>
      <c r="D80" s="4">
        <v>30</v>
      </c>
      <c r="E80" s="4">
        <v>2.46</v>
      </c>
      <c r="F80" s="4">
        <v>0.64</v>
      </c>
      <c r="G80" s="4">
        <v>14.58</v>
      </c>
      <c r="H80" s="4">
        <v>76.5</v>
      </c>
      <c r="I80" s="4">
        <v>0.14000000000000001</v>
      </c>
      <c r="J80" s="4">
        <v>0.01</v>
      </c>
      <c r="K80" s="6">
        <v>0</v>
      </c>
      <c r="L80" s="4">
        <v>0.54</v>
      </c>
      <c r="M80" s="4">
        <v>27.1</v>
      </c>
      <c r="N80" s="4">
        <v>21</v>
      </c>
      <c r="O80" s="4">
        <v>10.68</v>
      </c>
      <c r="P80" s="4">
        <v>0.9</v>
      </c>
    </row>
    <row r="81" spans="1:16" hidden="1" x14ac:dyDescent="0.25">
      <c r="A81" s="4"/>
      <c r="B81" s="51"/>
      <c r="C81" s="5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x14ac:dyDescent="0.25">
      <c r="A82" s="61" t="s">
        <v>40</v>
      </c>
      <c r="B82" s="61"/>
      <c r="C82" s="61"/>
      <c r="D82" s="61"/>
      <c r="E82" s="4">
        <f>E76+E77+E78+E80+E79</f>
        <v>38.11</v>
      </c>
      <c r="F82" s="4">
        <f t="shared" ref="F82:P82" si="11">F76+F77+F78+F80+F79</f>
        <v>22.389999999999997</v>
      </c>
      <c r="G82" s="4">
        <f t="shared" si="11"/>
        <v>152.93000000000004</v>
      </c>
      <c r="H82" s="4">
        <f t="shared" si="11"/>
        <v>686.24</v>
      </c>
      <c r="I82" s="4">
        <f t="shared" si="11"/>
        <v>15.35</v>
      </c>
      <c r="J82" s="4">
        <f t="shared" si="11"/>
        <v>5.22</v>
      </c>
      <c r="K82" s="4">
        <f t="shared" si="11"/>
        <v>0.12</v>
      </c>
      <c r="L82" s="4">
        <f t="shared" si="11"/>
        <v>1.25</v>
      </c>
      <c r="M82" s="4">
        <f t="shared" si="11"/>
        <v>136.38</v>
      </c>
      <c r="N82" s="4">
        <f t="shared" si="11"/>
        <v>416.17</v>
      </c>
      <c r="O82" s="4">
        <f t="shared" si="11"/>
        <v>120.22999999999999</v>
      </c>
      <c r="P82" s="4">
        <f t="shared" si="11"/>
        <v>6.4700000000000006</v>
      </c>
    </row>
    <row r="83" spans="1:16" x14ac:dyDescent="0.25">
      <c r="A83" s="61" t="s">
        <v>41</v>
      </c>
      <c r="B83" s="61"/>
      <c r="C83" s="61"/>
      <c r="D83" s="61"/>
      <c r="E83" s="4">
        <f t="shared" ref="E83:P83" si="12">E82+E74</f>
        <v>44.08</v>
      </c>
      <c r="F83" s="4">
        <f t="shared" si="12"/>
        <v>36.5</v>
      </c>
      <c r="G83" s="4">
        <f t="shared" si="12"/>
        <v>212.61</v>
      </c>
      <c r="H83" s="4">
        <f t="shared" si="12"/>
        <v>1075.78</v>
      </c>
      <c r="I83" s="4">
        <f t="shared" si="12"/>
        <v>15.44</v>
      </c>
      <c r="J83" s="4">
        <f t="shared" si="12"/>
        <v>5.47</v>
      </c>
      <c r="K83" s="4">
        <f t="shared" si="12"/>
        <v>81.37</v>
      </c>
      <c r="L83" s="4">
        <f t="shared" si="12"/>
        <v>1.87</v>
      </c>
      <c r="M83" s="4">
        <f t="shared" si="12"/>
        <v>340.77</v>
      </c>
      <c r="N83" s="4">
        <f t="shared" si="12"/>
        <v>581.77</v>
      </c>
      <c r="O83" s="4">
        <f t="shared" si="12"/>
        <v>151.85999999999999</v>
      </c>
      <c r="P83" s="4">
        <f t="shared" si="12"/>
        <v>8.86</v>
      </c>
    </row>
    <row r="84" spans="1:16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69" t="s">
        <v>148</v>
      </c>
      <c r="L84" s="69"/>
      <c r="M84" s="69"/>
      <c r="N84" s="69"/>
      <c r="O84" s="69"/>
      <c r="P84" s="69"/>
    </row>
    <row r="85" spans="1:16" x14ac:dyDescent="0.25">
      <c r="A85" s="70" t="s">
        <v>52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1:16" x14ac:dyDescent="0.25">
      <c r="A86" s="8" t="s">
        <v>112</v>
      </c>
      <c r="B86" s="9"/>
      <c r="C86" s="9"/>
      <c r="D86" s="24"/>
      <c r="E86" s="23" t="s">
        <v>2</v>
      </c>
      <c r="F86" s="55" t="s">
        <v>53</v>
      </c>
      <c r="G86" s="56"/>
      <c r="H86" s="56"/>
      <c r="I86" s="57" t="s">
        <v>4</v>
      </c>
      <c r="J86" s="57"/>
      <c r="K86" s="58" t="s">
        <v>5</v>
      </c>
      <c r="L86" s="58"/>
      <c r="M86" s="58"/>
      <c r="N86" s="58"/>
      <c r="O86" s="58"/>
      <c r="P86" s="58"/>
    </row>
    <row r="87" spans="1:16" x14ac:dyDescent="0.25">
      <c r="A87" s="9"/>
      <c r="B87" s="9"/>
      <c r="C87" s="9"/>
      <c r="D87" s="59" t="s">
        <v>6</v>
      </c>
      <c r="E87" s="59"/>
      <c r="F87" s="22">
        <v>1</v>
      </c>
      <c r="G87" s="9"/>
      <c r="H87" s="24"/>
      <c r="I87" s="57" t="s">
        <v>8</v>
      </c>
      <c r="J87" s="57"/>
      <c r="K87" s="60" t="s">
        <v>113</v>
      </c>
      <c r="L87" s="60"/>
      <c r="M87" s="60"/>
      <c r="N87" s="60"/>
      <c r="O87" s="60"/>
      <c r="P87" s="60"/>
    </row>
    <row r="88" spans="1:16" x14ac:dyDescent="0.25">
      <c r="A88" s="65" t="s">
        <v>10</v>
      </c>
      <c r="B88" s="65" t="s">
        <v>11</v>
      </c>
      <c r="C88" s="65"/>
      <c r="D88" s="65" t="s">
        <v>12</v>
      </c>
      <c r="E88" s="63" t="s">
        <v>13</v>
      </c>
      <c r="F88" s="63"/>
      <c r="G88" s="63"/>
      <c r="H88" s="65" t="s">
        <v>14</v>
      </c>
      <c r="I88" s="63" t="s">
        <v>15</v>
      </c>
      <c r="J88" s="63"/>
      <c r="K88" s="63"/>
      <c r="L88" s="63"/>
      <c r="M88" s="63" t="s">
        <v>16</v>
      </c>
      <c r="N88" s="63"/>
      <c r="O88" s="63"/>
      <c r="P88" s="63"/>
    </row>
    <row r="89" spans="1:16" x14ac:dyDescent="0.25">
      <c r="A89" s="66"/>
      <c r="B89" s="67"/>
      <c r="C89" s="68"/>
      <c r="D89" s="66"/>
      <c r="E89" s="25" t="s">
        <v>17</v>
      </c>
      <c r="F89" s="25" t="s">
        <v>18</v>
      </c>
      <c r="G89" s="25" t="s">
        <v>19</v>
      </c>
      <c r="H89" s="66"/>
      <c r="I89" s="25" t="s">
        <v>20</v>
      </c>
      <c r="J89" s="25" t="s">
        <v>21</v>
      </c>
      <c r="K89" s="25" t="s">
        <v>22</v>
      </c>
      <c r="L89" s="25" t="s">
        <v>23</v>
      </c>
      <c r="M89" s="25" t="s">
        <v>24</v>
      </c>
      <c r="N89" s="25" t="s">
        <v>25</v>
      </c>
      <c r="O89" s="25" t="s">
        <v>26</v>
      </c>
      <c r="P89" s="25" t="s">
        <v>27</v>
      </c>
    </row>
    <row r="90" spans="1:16" x14ac:dyDescent="0.25">
      <c r="A90" s="26">
        <v>1</v>
      </c>
      <c r="B90" s="64">
        <v>2</v>
      </c>
      <c r="C90" s="64"/>
      <c r="D90" s="26">
        <v>3</v>
      </c>
      <c r="E90" s="26">
        <v>4</v>
      </c>
      <c r="F90" s="26">
        <v>5</v>
      </c>
      <c r="G90" s="26">
        <v>6</v>
      </c>
      <c r="H90" s="26">
        <v>7</v>
      </c>
      <c r="I90" s="26">
        <v>8</v>
      </c>
      <c r="J90" s="26">
        <v>9</v>
      </c>
      <c r="K90" s="26">
        <v>10</v>
      </c>
      <c r="L90" s="26">
        <v>11</v>
      </c>
      <c r="M90" s="26">
        <v>12</v>
      </c>
      <c r="N90" s="26">
        <v>13</v>
      </c>
      <c r="O90" s="26">
        <v>14</v>
      </c>
      <c r="P90" s="26">
        <v>15</v>
      </c>
    </row>
    <row r="91" spans="1:16" x14ac:dyDescent="0.25">
      <c r="A91" s="62" t="s">
        <v>29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</row>
    <row r="92" spans="1:16" ht="24.75" customHeight="1" x14ac:dyDescent="0.25">
      <c r="A92" s="4">
        <v>450</v>
      </c>
      <c r="B92" s="51" t="s">
        <v>124</v>
      </c>
      <c r="C92" s="51"/>
      <c r="D92" s="4">
        <v>210</v>
      </c>
      <c r="E92" s="4">
        <v>7.3</v>
      </c>
      <c r="F92" s="4">
        <v>16.64</v>
      </c>
      <c r="G92" s="4">
        <v>0.09</v>
      </c>
      <c r="H92" s="4">
        <v>181.78</v>
      </c>
      <c r="I92" s="4">
        <v>0.01</v>
      </c>
      <c r="J92" s="4">
        <v>0.01</v>
      </c>
      <c r="K92" s="4">
        <v>42</v>
      </c>
      <c r="L92" s="4">
        <v>0.09</v>
      </c>
      <c r="M92" s="4">
        <v>1.68</v>
      </c>
      <c r="N92" s="4">
        <v>2.42</v>
      </c>
      <c r="O92" s="4">
        <v>0.01</v>
      </c>
      <c r="P92" s="4">
        <v>0.01</v>
      </c>
    </row>
    <row r="93" spans="1:16" ht="15" customHeight="1" x14ac:dyDescent="0.25">
      <c r="A93" s="4">
        <v>629</v>
      </c>
      <c r="B93" s="51" t="s">
        <v>91</v>
      </c>
      <c r="C93" s="51"/>
      <c r="D93" s="4" t="s">
        <v>92</v>
      </c>
      <c r="E93" s="4">
        <v>0.46</v>
      </c>
      <c r="F93" s="4">
        <v>0.11</v>
      </c>
      <c r="G93" s="4">
        <v>15.26</v>
      </c>
      <c r="H93" s="4">
        <v>62.23</v>
      </c>
      <c r="I93" s="6">
        <v>0</v>
      </c>
      <c r="J93" s="4">
        <v>0.02</v>
      </c>
      <c r="K93" s="6">
        <v>0</v>
      </c>
      <c r="L93" s="4">
        <v>0.01</v>
      </c>
      <c r="M93" s="4">
        <v>13.15</v>
      </c>
      <c r="N93" s="4">
        <v>18.02</v>
      </c>
      <c r="O93" s="4">
        <v>9.64</v>
      </c>
      <c r="P93" s="4">
        <v>1.73</v>
      </c>
    </row>
    <row r="94" spans="1:16" ht="24" customHeight="1" x14ac:dyDescent="0.25">
      <c r="A94" s="4">
        <v>1</v>
      </c>
      <c r="B94" s="51" t="s">
        <v>33</v>
      </c>
      <c r="C94" s="51"/>
      <c r="D94" s="4">
        <v>30</v>
      </c>
      <c r="E94" s="4">
        <v>1.82</v>
      </c>
      <c r="F94" s="4">
        <v>0.36</v>
      </c>
      <c r="G94" s="4">
        <v>16.059999999999999</v>
      </c>
      <c r="H94" s="4">
        <v>75.400000000000006</v>
      </c>
      <c r="I94" s="4">
        <v>0.04</v>
      </c>
      <c r="J94" s="4">
        <v>0.01</v>
      </c>
      <c r="K94" s="6">
        <v>0</v>
      </c>
      <c r="L94" s="4">
        <v>0.28999999999999998</v>
      </c>
      <c r="M94" s="4">
        <v>7.48</v>
      </c>
      <c r="N94" s="4">
        <v>34.450000000000003</v>
      </c>
      <c r="O94" s="4">
        <v>8.1300000000000008</v>
      </c>
      <c r="P94" s="4">
        <v>1.01</v>
      </c>
    </row>
    <row r="95" spans="1:16" x14ac:dyDescent="0.25">
      <c r="A95" s="61" t="s">
        <v>34</v>
      </c>
      <c r="B95" s="61"/>
      <c r="C95" s="61"/>
      <c r="D95" s="61"/>
      <c r="E95" s="4">
        <f>E92+E93+E94</f>
        <v>9.58</v>
      </c>
      <c r="F95" s="4">
        <f t="shared" ref="F95:P95" si="13">F92+F93+F94</f>
        <v>17.11</v>
      </c>
      <c r="G95" s="4">
        <f t="shared" si="13"/>
        <v>31.409999999999997</v>
      </c>
      <c r="H95" s="4">
        <f t="shared" si="13"/>
        <v>319.40999999999997</v>
      </c>
      <c r="I95" s="4">
        <f t="shared" si="13"/>
        <v>0.05</v>
      </c>
      <c r="J95" s="4">
        <f t="shared" si="13"/>
        <v>0.04</v>
      </c>
      <c r="K95" s="4">
        <f t="shared" si="13"/>
        <v>42</v>
      </c>
      <c r="L95" s="4">
        <f t="shared" si="13"/>
        <v>0.38999999999999996</v>
      </c>
      <c r="M95" s="4">
        <f t="shared" si="13"/>
        <v>22.310000000000002</v>
      </c>
      <c r="N95" s="4">
        <f t="shared" si="13"/>
        <v>54.89</v>
      </c>
      <c r="O95" s="4">
        <f t="shared" si="13"/>
        <v>17.78</v>
      </c>
      <c r="P95" s="4">
        <f t="shared" si="13"/>
        <v>2.75</v>
      </c>
    </row>
    <row r="96" spans="1:16" x14ac:dyDescent="0.25">
      <c r="A96" s="62" t="s">
        <v>35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</row>
    <row r="97" spans="1:16" ht="15" customHeight="1" x14ac:dyDescent="0.25">
      <c r="A97" s="4">
        <v>257</v>
      </c>
      <c r="B97" s="51" t="s">
        <v>119</v>
      </c>
      <c r="C97" s="51"/>
      <c r="D97" s="4" t="s">
        <v>139</v>
      </c>
      <c r="E97" s="4">
        <v>5.69</v>
      </c>
      <c r="F97" s="4">
        <v>19.600000000000001</v>
      </c>
      <c r="G97" s="4">
        <v>9.1999999999999993</v>
      </c>
      <c r="H97" s="4">
        <v>424.64</v>
      </c>
      <c r="I97" s="4">
        <v>0.08</v>
      </c>
      <c r="J97" s="4">
        <v>0.31</v>
      </c>
      <c r="K97" s="4">
        <v>116.03</v>
      </c>
      <c r="L97" s="4">
        <v>0.17</v>
      </c>
      <c r="M97" s="4">
        <v>233.75</v>
      </c>
      <c r="N97" s="4">
        <v>177.33</v>
      </c>
      <c r="O97" s="4">
        <v>26.89</v>
      </c>
      <c r="P97" s="4">
        <v>0.24</v>
      </c>
    </row>
    <row r="98" spans="1:16" x14ac:dyDescent="0.25">
      <c r="A98" s="11">
        <v>43</v>
      </c>
      <c r="B98" s="51" t="s">
        <v>120</v>
      </c>
      <c r="C98" s="51"/>
      <c r="D98" s="4">
        <v>100</v>
      </c>
      <c r="E98" s="4">
        <v>4.4400000000000004</v>
      </c>
      <c r="F98" s="4">
        <v>21.36</v>
      </c>
      <c r="G98" s="4">
        <v>53.93</v>
      </c>
      <c r="H98" s="4">
        <v>421.98</v>
      </c>
      <c r="I98" s="4">
        <v>89.5</v>
      </c>
      <c r="J98" s="4">
        <v>0.18</v>
      </c>
      <c r="K98" s="4">
        <v>151.9</v>
      </c>
      <c r="L98" s="4">
        <v>0.83</v>
      </c>
      <c r="M98" s="4">
        <v>30.11</v>
      </c>
      <c r="N98" s="4">
        <v>48.3</v>
      </c>
      <c r="O98" s="4">
        <v>7.6</v>
      </c>
      <c r="P98" s="4">
        <v>0.6</v>
      </c>
    </row>
    <row r="99" spans="1:16" ht="15" customHeight="1" x14ac:dyDescent="0.25">
      <c r="A99" s="4">
        <v>628</v>
      </c>
      <c r="B99" s="51" t="s">
        <v>48</v>
      </c>
      <c r="C99" s="51"/>
      <c r="D99" s="4" t="s">
        <v>96</v>
      </c>
      <c r="E99" s="4">
        <v>0.2</v>
      </c>
      <c r="F99" s="4">
        <v>0.06</v>
      </c>
      <c r="G99" s="4">
        <v>15.02</v>
      </c>
      <c r="H99" s="4">
        <v>58</v>
      </c>
      <c r="I99" s="4">
        <v>0</v>
      </c>
      <c r="J99" s="4">
        <v>0.02</v>
      </c>
      <c r="K99" s="4">
        <v>0</v>
      </c>
      <c r="L99" s="4">
        <v>0</v>
      </c>
      <c r="M99" s="4">
        <v>5.4</v>
      </c>
      <c r="N99" s="4">
        <v>8.24</v>
      </c>
      <c r="O99" s="4">
        <v>4.4000000000000004</v>
      </c>
      <c r="P99" s="4">
        <v>0.88</v>
      </c>
    </row>
    <row r="100" spans="1:16" ht="27.75" customHeight="1" x14ac:dyDescent="0.25">
      <c r="A100" s="4">
        <v>1</v>
      </c>
      <c r="B100" s="51" t="s">
        <v>33</v>
      </c>
      <c r="C100" s="51"/>
      <c r="D100" s="4">
        <v>30</v>
      </c>
      <c r="E100" s="4">
        <v>1.82</v>
      </c>
      <c r="F100" s="4">
        <v>0.36</v>
      </c>
      <c r="G100" s="4">
        <v>16.059999999999999</v>
      </c>
      <c r="H100" s="4">
        <v>75.400000000000006</v>
      </c>
      <c r="I100" s="4">
        <v>0.04</v>
      </c>
      <c r="J100" s="4">
        <v>0.01</v>
      </c>
      <c r="K100" s="6">
        <v>0</v>
      </c>
      <c r="L100" s="4">
        <v>0.28999999999999998</v>
      </c>
      <c r="M100" s="4">
        <v>7.48</v>
      </c>
      <c r="N100" s="4">
        <v>34.450000000000003</v>
      </c>
      <c r="O100" s="4">
        <v>8.1300000000000008</v>
      </c>
      <c r="P100" s="4">
        <v>1.01</v>
      </c>
    </row>
    <row r="101" spans="1:16" ht="17.25" customHeight="1" x14ac:dyDescent="0.25">
      <c r="A101" s="4">
        <v>1</v>
      </c>
      <c r="B101" s="51" t="s">
        <v>128</v>
      </c>
      <c r="C101" s="51"/>
      <c r="D101" s="4">
        <v>30</v>
      </c>
      <c r="E101" s="4">
        <v>2.46</v>
      </c>
      <c r="F101" s="4">
        <v>0.64</v>
      </c>
      <c r="G101" s="4">
        <v>14.58</v>
      </c>
      <c r="H101" s="4">
        <v>76.5</v>
      </c>
      <c r="I101" s="4">
        <v>0.14000000000000001</v>
      </c>
      <c r="J101" s="4">
        <v>0.01</v>
      </c>
      <c r="K101" s="6">
        <v>0</v>
      </c>
      <c r="L101" s="4">
        <v>0.54</v>
      </c>
      <c r="M101" s="4">
        <v>27.1</v>
      </c>
      <c r="N101" s="4">
        <v>21</v>
      </c>
      <c r="O101" s="4">
        <v>10.68</v>
      </c>
      <c r="P101" s="4">
        <v>0.9</v>
      </c>
    </row>
    <row r="102" spans="1:16" x14ac:dyDescent="0.25">
      <c r="A102" s="61" t="s">
        <v>40</v>
      </c>
      <c r="B102" s="61"/>
      <c r="C102" s="61"/>
      <c r="D102" s="61"/>
      <c r="E102" s="4">
        <f>E97+E98+E99+E101+E100</f>
        <v>14.61</v>
      </c>
      <c r="F102" s="4">
        <f t="shared" ref="F102:P102" si="14">F97+F98+F99+F101+F100</f>
        <v>42.02</v>
      </c>
      <c r="G102" s="4">
        <f t="shared" si="14"/>
        <v>108.78999999999999</v>
      </c>
      <c r="H102" s="4">
        <f t="shared" si="14"/>
        <v>1056.52</v>
      </c>
      <c r="I102" s="4">
        <f t="shared" si="14"/>
        <v>89.76</v>
      </c>
      <c r="J102" s="4">
        <f t="shared" si="14"/>
        <v>0.53</v>
      </c>
      <c r="K102" s="4">
        <f t="shared" si="14"/>
        <v>267.93</v>
      </c>
      <c r="L102" s="4">
        <f t="shared" si="14"/>
        <v>1.83</v>
      </c>
      <c r="M102" s="4">
        <f t="shared" si="14"/>
        <v>303.84000000000003</v>
      </c>
      <c r="N102" s="4">
        <f t="shared" si="14"/>
        <v>289.32</v>
      </c>
      <c r="O102" s="4">
        <f t="shared" si="14"/>
        <v>57.7</v>
      </c>
      <c r="P102" s="4">
        <f t="shared" si="14"/>
        <v>3.63</v>
      </c>
    </row>
    <row r="103" spans="1:16" x14ac:dyDescent="0.25">
      <c r="A103" s="61" t="s">
        <v>41</v>
      </c>
      <c r="B103" s="61"/>
      <c r="C103" s="61"/>
      <c r="D103" s="61"/>
      <c r="E103" s="4">
        <f t="shared" ref="E103:P103" si="15">E95+E102</f>
        <v>24.189999999999998</v>
      </c>
      <c r="F103" s="4">
        <f t="shared" si="15"/>
        <v>59.13</v>
      </c>
      <c r="G103" s="4">
        <f t="shared" si="15"/>
        <v>140.19999999999999</v>
      </c>
      <c r="H103" s="4">
        <f t="shared" si="15"/>
        <v>1375.9299999999998</v>
      </c>
      <c r="I103" s="4">
        <f t="shared" si="15"/>
        <v>89.81</v>
      </c>
      <c r="J103" s="4">
        <f t="shared" si="15"/>
        <v>0.57000000000000006</v>
      </c>
      <c r="K103" s="4">
        <f t="shared" si="15"/>
        <v>309.93</v>
      </c>
      <c r="L103" s="4">
        <f t="shared" si="15"/>
        <v>2.2200000000000002</v>
      </c>
      <c r="M103" s="4">
        <f t="shared" si="15"/>
        <v>326.15000000000003</v>
      </c>
      <c r="N103" s="4">
        <f t="shared" si="15"/>
        <v>344.21</v>
      </c>
      <c r="O103" s="4">
        <f t="shared" si="15"/>
        <v>75.48</v>
      </c>
      <c r="P103" s="4">
        <f t="shared" si="15"/>
        <v>6.38</v>
      </c>
    </row>
    <row r="104" spans="1:16" ht="1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69" t="s">
        <v>148</v>
      </c>
      <c r="L104" s="69"/>
      <c r="M104" s="69"/>
      <c r="N104" s="69"/>
      <c r="O104" s="69"/>
      <c r="P104" s="69"/>
    </row>
    <row r="105" spans="1:16" ht="15" customHeight="1" x14ac:dyDescent="0.25">
      <c r="A105" s="70" t="s">
        <v>54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1:16" ht="15" customHeight="1" x14ac:dyDescent="0.25">
      <c r="A106" s="8" t="s">
        <v>112</v>
      </c>
      <c r="B106" s="9"/>
      <c r="C106" s="9"/>
      <c r="D106" s="24"/>
      <c r="E106" s="23" t="s">
        <v>2</v>
      </c>
      <c r="F106" s="55" t="s">
        <v>55</v>
      </c>
      <c r="G106" s="56"/>
      <c r="H106" s="56"/>
      <c r="I106" s="57" t="s">
        <v>4</v>
      </c>
      <c r="J106" s="57"/>
      <c r="K106" s="58" t="s">
        <v>5</v>
      </c>
      <c r="L106" s="58"/>
      <c r="M106" s="58"/>
      <c r="N106" s="58"/>
      <c r="O106" s="58"/>
      <c r="P106" s="58"/>
    </row>
    <row r="107" spans="1:16" ht="15" customHeight="1" x14ac:dyDescent="0.25">
      <c r="A107" s="9"/>
      <c r="B107" s="9"/>
      <c r="C107" s="9"/>
      <c r="D107" s="59" t="s">
        <v>6</v>
      </c>
      <c r="E107" s="59"/>
      <c r="F107" s="22">
        <v>1</v>
      </c>
      <c r="G107" s="9"/>
      <c r="H107" s="24"/>
      <c r="I107" s="57" t="s">
        <v>8</v>
      </c>
      <c r="J107" s="57"/>
      <c r="K107" s="60" t="s">
        <v>113</v>
      </c>
      <c r="L107" s="60"/>
      <c r="M107" s="60"/>
      <c r="N107" s="60"/>
      <c r="O107" s="60"/>
      <c r="P107" s="60"/>
    </row>
    <row r="108" spans="1:16" ht="15" customHeight="1" x14ac:dyDescent="0.25">
      <c r="A108" s="65" t="s">
        <v>10</v>
      </c>
      <c r="B108" s="65" t="s">
        <v>11</v>
      </c>
      <c r="C108" s="65"/>
      <c r="D108" s="65" t="s">
        <v>12</v>
      </c>
      <c r="E108" s="63" t="s">
        <v>13</v>
      </c>
      <c r="F108" s="63"/>
      <c r="G108" s="63"/>
      <c r="H108" s="65" t="s">
        <v>14</v>
      </c>
      <c r="I108" s="63" t="s">
        <v>15</v>
      </c>
      <c r="J108" s="63"/>
      <c r="K108" s="63"/>
      <c r="L108" s="63"/>
      <c r="M108" s="63" t="s">
        <v>16</v>
      </c>
      <c r="N108" s="63"/>
      <c r="O108" s="63"/>
      <c r="P108" s="63"/>
    </row>
    <row r="109" spans="1:16" ht="15" customHeight="1" x14ac:dyDescent="0.25">
      <c r="A109" s="66"/>
      <c r="B109" s="67"/>
      <c r="C109" s="68"/>
      <c r="D109" s="66"/>
      <c r="E109" s="25" t="s">
        <v>17</v>
      </c>
      <c r="F109" s="25" t="s">
        <v>18</v>
      </c>
      <c r="G109" s="25" t="s">
        <v>19</v>
      </c>
      <c r="H109" s="66"/>
      <c r="I109" s="25" t="s">
        <v>20</v>
      </c>
      <c r="J109" s="25" t="s">
        <v>21</v>
      </c>
      <c r="K109" s="25" t="s">
        <v>22</v>
      </c>
      <c r="L109" s="25" t="s">
        <v>23</v>
      </c>
      <c r="M109" s="25" t="s">
        <v>24</v>
      </c>
      <c r="N109" s="25" t="s">
        <v>25</v>
      </c>
      <c r="O109" s="25" t="s">
        <v>26</v>
      </c>
      <c r="P109" s="25" t="s">
        <v>27</v>
      </c>
    </row>
    <row r="110" spans="1:16" ht="15" customHeight="1" x14ac:dyDescent="0.25">
      <c r="A110" s="26">
        <v>1</v>
      </c>
      <c r="B110" s="64">
        <v>2</v>
      </c>
      <c r="C110" s="64"/>
      <c r="D110" s="26">
        <v>3</v>
      </c>
      <c r="E110" s="26">
        <v>4</v>
      </c>
      <c r="F110" s="26">
        <v>5</v>
      </c>
      <c r="G110" s="26">
        <v>6</v>
      </c>
      <c r="H110" s="26">
        <v>7</v>
      </c>
      <c r="I110" s="26">
        <v>8</v>
      </c>
      <c r="J110" s="26">
        <v>9</v>
      </c>
      <c r="K110" s="26">
        <v>10</v>
      </c>
      <c r="L110" s="26">
        <v>11</v>
      </c>
      <c r="M110" s="26">
        <v>12</v>
      </c>
      <c r="N110" s="26">
        <v>13</v>
      </c>
      <c r="O110" s="26">
        <v>14</v>
      </c>
      <c r="P110" s="26">
        <v>15</v>
      </c>
    </row>
    <row r="111" spans="1:16" ht="15" customHeight="1" x14ac:dyDescent="0.25">
      <c r="A111" s="62" t="s">
        <v>29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</row>
    <row r="112" spans="1:16" ht="15" customHeight="1" x14ac:dyDescent="0.25">
      <c r="A112" s="4">
        <v>41</v>
      </c>
      <c r="B112" s="51" t="s">
        <v>44</v>
      </c>
      <c r="C112" s="51"/>
      <c r="D112" s="4">
        <v>10</v>
      </c>
      <c r="E112" s="4">
        <v>0.06</v>
      </c>
      <c r="F112" s="4">
        <v>8.25</v>
      </c>
      <c r="G112" s="4">
        <v>0.09</v>
      </c>
      <c r="H112" s="4">
        <v>74.849999999999994</v>
      </c>
      <c r="I112" s="4">
        <v>3.0000000000000001E-3</v>
      </c>
      <c r="J112" s="4">
        <v>0.28000000000000003</v>
      </c>
      <c r="K112" s="4">
        <v>0.04</v>
      </c>
      <c r="L112" s="4">
        <v>0.1</v>
      </c>
      <c r="M112" s="4">
        <v>1.8</v>
      </c>
      <c r="N112" s="4">
        <v>2.6</v>
      </c>
      <c r="O112" s="4">
        <v>1.9</v>
      </c>
      <c r="P112" s="4">
        <v>0.05</v>
      </c>
    </row>
    <row r="113" spans="1:16" ht="15" customHeight="1" x14ac:dyDescent="0.25">
      <c r="A113" s="4">
        <v>257</v>
      </c>
      <c r="B113" s="51" t="s">
        <v>101</v>
      </c>
      <c r="C113" s="51"/>
      <c r="D113" s="4" t="s">
        <v>31</v>
      </c>
      <c r="E113" s="4">
        <v>5.8</v>
      </c>
      <c r="F113" s="4">
        <v>7.46</v>
      </c>
      <c r="G113" s="4">
        <v>25.94</v>
      </c>
      <c r="H113" s="4">
        <v>157.63</v>
      </c>
      <c r="I113" s="4">
        <v>0.08</v>
      </c>
      <c r="J113" s="4">
        <v>0.21</v>
      </c>
      <c r="K113" s="4">
        <v>43.72</v>
      </c>
      <c r="L113" s="4">
        <v>0.36</v>
      </c>
      <c r="M113" s="4">
        <v>157.13999999999999</v>
      </c>
      <c r="N113" s="4">
        <v>131.27000000000001</v>
      </c>
      <c r="O113" s="4">
        <v>21.34</v>
      </c>
      <c r="P113" s="4">
        <v>0.38</v>
      </c>
    </row>
    <row r="114" spans="1:16" ht="15" customHeight="1" x14ac:dyDescent="0.25">
      <c r="A114" s="4">
        <v>628</v>
      </c>
      <c r="B114" s="51" t="s">
        <v>48</v>
      </c>
      <c r="C114" s="51"/>
      <c r="D114" s="4" t="s">
        <v>96</v>
      </c>
      <c r="E114" s="4">
        <v>0.2</v>
      </c>
      <c r="F114" s="4">
        <v>0.06</v>
      </c>
      <c r="G114" s="4">
        <v>15.02</v>
      </c>
      <c r="H114" s="4">
        <v>58</v>
      </c>
      <c r="I114" s="4">
        <v>0</v>
      </c>
      <c r="J114" s="4">
        <v>0.02</v>
      </c>
      <c r="K114" s="4">
        <v>0</v>
      </c>
      <c r="L114" s="4">
        <v>0</v>
      </c>
      <c r="M114" s="4">
        <v>5.4</v>
      </c>
      <c r="N114" s="4">
        <v>8.24</v>
      </c>
      <c r="O114" s="4">
        <v>4.4000000000000004</v>
      </c>
      <c r="P114" s="4">
        <v>0.88</v>
      </c>
    </row>
    <row r="115" spans="1:16" ht="30.75" customHeight="1" x14ac:dyDescent="0.25">
      <c r="A115" s="4">
        <v>1</v>
      </c>
      <c r="B115" s="51" t="s">
        <v>33</v>
      </c>
      <c r="C115" s="51"/>
      <c r="D115" s="4">
        <v>30</v>
      </c>
      <c r="E115" s="4">
        <v>1.82</v>
      </c>
      <c r="F115" s="4">
        <v>0.36</v>
      </c>
      <c r="G115" s="4">
        <v>16.059999999999999</v>
      </c>
      <c r="H115" s="4">
        <v>75.400000000000006</v>
      </c>
      <c r="I115" s="4">
        <v>0.04</v>
      </c>
      <c r="J115" s="4">
        <v>0.01</v>
      </c>
      <c r="K115" s="6">
        <v>0</v>
      </c>
      <c r="L115" s="4">
        <v>0.28999999999999998</v>
      </c>
      <c r="M115" s="4">
        <v>7.48</v>
      </c>
      <c r="N115" s="4">
        <v>34.450000000000003</v>
      </c>
      <c r="O115" s="4">
        <v>8.1300000000000008</v>
      </c>
      <c r="P115" s="4">
        <v>1.01</v>
      </c>
    </row>
    <row r="116" spans="1:16" ht="15" hidden="1" customHeight="1" x14ac:dyDescent="0.25">
      <c r="A116" s="4"/>
      <c r="B116" s="51"/>
      <c r="C116" s="5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5" hidden="1" customHeight="1" x14ac:dyDescent="0.25">
      <c r="A117" s="4"/>
      <c r="B117" s="51"/>
      <c r="C117" s="5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5" customHeight="1" x14ac:dyDescent="0.25">
      <c r="A118" s="61" t="s">
        <v>34</v>
      </c>
      <c r="B118" s="61"/>
      <c r="C118" s="61"/>
      <c r="D118" s="61"/>
      <c r="E118" s="6">
        <f>E112+E113+E114+E115</f>
        <v>7.88</v>
      </c>
      <c r="F118" s="6">
        <f t="shared" ref="F118:P118" si="16">F112+F113+F114+F115</f>
        <v>16.130000000000003</v>
      </c>
      <c r="G118" s="6">
        <f t="shared" si="16"/>
        <v>57.11</v>
      </c>
      <c r="H118" s="6">
        <f t="shared" si="16"/>
        <v>365.88</v>
      </c>
      <c r="I118" s="6">
        <f t="shared" si="16"/>
        <v>0.123</v>
      </c>
      <c r="J118" s="6">
        <f t="shared" si="16"/>
        <v>0.52</v>
      </c>
      <c r="K118" s="6">
        <f t="shared" si="16"/>
        <v>43.76</v>
      </c>
      <c r="L118" s="6">
        <f t="shared" si="16"/>
        <v>0.75</v>
      </c>
      <c r="M118" s="6">
        <f t="shared" si="16"/>
        <v>171.82</v>
      </c>
      <c r="N118" s="6">
        <f t="shared" si="16"/>
        <v>176.56</v>
      </c>
      <c r="O118" s="6">
        <f t="shared" si="16"/>
        <v>35.770000000000003</v>
      </c>
      <c r="P118" s="6">
        <f t="shared" si="16"/>
        <v>2.3200000000000003</v>
      </c>
    </row>
    <row r="119" spans="1:16" ht="15" customHeight="1" x14ac:dyDescent="0.25">
      <c r="A119" s="62" t="s">
        <v>35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1:16" ht="27" customHeight="1" x14ac:dyDescent="0.25">
      <c r="A120" s="4">
        <v>448</v>
      </c>
      <c r="B120" s="51" t="s">
        <v>115</v>
      </c>
      <c r="C120" s="51"/>
      <c r="D120" s="13">
        <v>250</v>
      </c>
      <c r="E120" s="13">
        <v>14</v>
      </c>
      <c r="F120" s="13">
        <v>8</v>
      </c>
      <c r="G120" s="13">
        <v>19.8</v>
      </c>
      <c r="H120" s="13">
        <v>268</v>
      </c>
      <c r="I120" s="13">
        <v>0.3</v>
      </c>
      <c r="J120" s="13">
        <v>0.2</v>
      </c>
      <c r="K120" s="13">
        <v>11</v>
      </c>
      <c r="L120" s="13">
        <v>0.4</v>
      </c>
      <c r="M120" s="13">
        <v>29</v>
      </c>
      <c r="N120" s="13">
        <v>13</v>
      </c>
      <c r="O120" s="13">
        <v>2.1</v>
      </c>
      <c r="P120" s="13">
        <v>133</v>
      </c>
    </row>
    <row r="121" spans="1:16" ht="15" customHeight="1" x14ac:dyDescent="0.25">
      <c r="A121" s="4">
        <v>628</v>
      </c>
      <c r="B121" s="51" t="s">
        <v>48</v>
      </c>
      <c r="C121" s="51"/>
      <c r="D121" s="4" t="s">
        <v>96</v>
      </c>
      <c r="E121" s="4">
        <v>0.2</v>
      </c>
      <c r="F121" s="4">
        <v>0.06</v>
      </c>
      <c r="G121" s="4">
        <v>15.02</v>
      </c>
      <c r="H121" s="4">
        <v>58</v>
      </c>
      <c r="I121" s="4">
        <v>0</v>
      </c>
      <c r="J121" s="4">
        <v>0.02</v>
      </c>
      <c r="K121" s="4">
        <v>0</v>
      </c>
      <c r="L121" s="4">
        <v>0</v>
      </c>
      <c r="M121" s="4">
        <v>5.4</v>
      </c>
      <c r="N121" s="4">
        <v>8.24</v>
      </c>
      <c r="O121" s="4">
        <v>4.4000000000000004</v>
      </c>
      <c r="P121" s="4">
        <v>0.88</v>
      </c>
    </row>
    <row r="122" spans="1:16" ht="30" customHeight="1" x14ac:dyDescent="0.25">
      <c r="A122" s="4">
        <v>1</v>
      </c>
      <c r="B122" s="51" t="s">
        <v>33</v>
      </c>
      <c r="C122" s="51"/>
      <c r="D122" s="4">
        <v>30</v>
      </c>
      <c r="E122" s="4">
        <v>1.82</v>
      </c>
      <c r="F122" s="4">
        <v>0.36</v>
      </c>
      <c r="G122" s="4">
        <v>16.059999999999999</v>
      </c>
      <c r="H122" s="4">
        <v>75.400000000000006</v>
      </c>
      <c r="I122" s="4">
        <v>0.04</v>
      </c>
      <c r="J122" s="4">
        <v>0.01</v>
      </c>
      <c r="K122" s="6">
        <v>0</v>
      </c>
      <c r="L122" s="4">
        <v>0.28999999999999998</v>
      </c>
      <c r="M122" s="4">
        <v>7.48</v>
      </c>
      <c r="N122" s="4">
        <v>34.450000000000003</v>
      </c>
      <c r="O122" s="4">
        <v>8.1300000000000008</v>
      </c>
      <c r="P122" s="4">
        <v>1.01</v>
      </c>
    </row>
    <row r="123" spans="1:16" ht="14.25" customHeight="1" x14ac:dyDescent="0.25">
      <c r="A123" s="4">
        <v>1</v>
      </c>
      <c r="B123" s="51" t="s">
        <v>128</v>
      </c>
      <c r="C123" s="51"/>
      <c r="D123" s="4">
        <v>30</v>
      </c>
      <c r="E123" s="4">
        <v>2.46</v>
      </c>
      <c r="F123" s="4">
        <v>0.64</v>
      </c>
      <c r="G123" s="4">
        <v>14.58</v>
      </c>
      <c r="H123" s="4">
        <v>76.5</v>
      </c>
      <c r="I123" s="4">
        <v>0.14000000000000001</v>
      </c>
      <c r="J123" s="4">
        <v>0.01</v>
      </c>
      <c r="K123" s="6">
        <v>0</v>
      </c>
      <c r="L123" s="4">
        <v>0.54</v>
      </c>
      <c r="M123" s="4">
        <v>27.1</v>
      </c>
      <c r="N123" s="4">
        <v>21</v>
      </c>
      <c r="O123" s="4">
        <v>10.68</v>
      </c>
      <c r="P123" s="4">
        <v>0.9</v>
      </c>
    </row>
    <row r="124" spans="1:16" ht="15" customHeight="1" x14ac:dyDescent="0.25">
      <c r="A124" s="61" t="s">
        <v>40</v>
      </c>
      <c r="B124" s="61"/>
      <c r="C124" s="61"/>
      <c r="D124" s="61"/>
      <c r="E124" s="4">
        <f>E120+E121+E122+E123</f>
        <v>18.48</v>
      </c>
      <c r="F124" s="4">
        <f t="shared" ref="F124:P124" si="17">F120+F121+F122+F123</f>
        <v>9.06</v>
      </c>
      <c r="G124" s="4">
        <f t="shared" si="17"/>
        <v>65.459999999999994</v>
      </c>
      <c r="H124" s="4">
        <f t="shared" si="17"/>
        <v>477.9</v>
      </c>
      <c r="I124" s="4">
        <f t="shared" si="17"/>
        <v>0.48</v>
      </c>
      <c r="J124" s="4">
        <f t="shared" si="17"/>
        <v>0.24000000000000002</v>
      </c>
      <c r="K124" s="4">
        <f t="shared" si="17"/>
        <v>11</v>
      </c>
      <c r="L124" s="4">
        <f t="shared" si="17"/>
        <v>1.23</v>
      </c>
      <c r="M124" s="4">
        <f t="shared" si="17"/>
        <v>68.97999999999999</v>
      </c>
      <c r="N124" s="4">
        <f t="shared" si="17"/>
        <v>76.69</v>
      </c>
      <c r="O124" s="4">
        <f t="shared" si="17"/>
        <v>25.310000000000002</v>
      </c>
      <c r="P124" s="4">
        <f t="shared" si="17"/>
        <v>135.79</v>
      </c>
    </row>
    <row r="125" spans="1:16" ht="15" customHeight="1" x14ac:dyDescent="0.25">
      <c r="A125" s="61" t="s">
        <v>41</v>
      </c>
      <c r="B125" s="61"/>
      <c r="C125" s="61"/>
      <c r="D125" s="61"/>
      <c r="E125" s="4">
        <f t="shared" ref="E125:P125" si="18">E124+E118</f>
        <v>26.36</v>
      </c>
      <c r="F125" s="4">
        <f t="shared" si="18"/>
        <v>25.190000000000005</v>
      </c>
      <c r="G125" s="4">
        <f t="shared" si="18"/>
        <v>122.57</v>
      </c>
      <c r="H125" s="4">
        <f t="shared" si="18"/>
        <v>843.78</v>
      </c>
      <c r="I125" s="4">
        <f t="shared" si="18"/>
        <v>0.60299999999999998</v>
      </c>
      <c r="J125" s="4">
        <f t="shared" si="18"/>
        <v>0.76</v>
      </c>
      <c r="K125" s="4">
        <f t="shared" si="18"/>
        <v>54.76</v>
      </c>
      <c r="L125" s="4">
        <f t="shared" si="18"/>
        <v>1.98</v>
      </c>
      <c r="M125" s="4">
        <f t="shared" si="18"/>
        <v>240.79999999999998</v>
      </c>
      <c r="N125" s="4">
        <f t="shared" si="18"/>
        <v>253.25</v>
      </c>
      <c r="O125" s="4">
        <f t="shared" si="18"/>
        <v>61.080000000000005</v>
      </c>
      <c r="P125" s="4">
        <f t="shared" si="18"/>
        <v>138.10999999999999</v>
      </c>
    </row>
    <row r="126" spans="1:16" ht="1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69" t="s">
        <v>148</v>
      </c>
      <c r="L126" s="69"/>
      <c r="M126" s="69"/>
      <c r="N126" s="69"/>
      <c r="O126" s="69"/>
      <c r="P126" s="69"/>
    </row>
    <row r="127" spans="1:16" x14ac:dyDescent="0.25">
      <c r="A127" s="70" t="s">
        <v>68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</row>
    <row r="128" spans="1:16" x14ac:dyDescent="0.25">
      <c r="A128" s="8" t="s">
        <v>112</v>
      </c>
      <c r="B128" s="9"/>
      <c r="C128" s="9"/>
      <c r="D128" s="35"/>
      <c r="E128" s="34" t="s">
        <v>2</v>
      </c>
      <c r="F128" s="55" t="s">
        <v>3</v>
      </c>
      <c r="G128" s="56"/>
      <c r="H128" s="56"/>
      <c r="I128" s="57" t="s">
        <v>4</v>
      </c>
      <c r="J128" s="57"/>
      <c r="K128" s="58" t="s">
        <v>5</v>
      </c>
      <c r="L128" s="58"/>
      <c r="M128" s="58"/>
      <c r="N128" s="58"/>
      <c r="O128" s="58"/>
      <c r="P128" s="58"/>
    </row>
    <row r="129" spans="1:16" x14ac:dyDescent="0.25">
      <c r="A129" s="9"/>
      <c r="B129" s="9"/>
      <c r="C129" s="9"/>
      <c r="D129" s="59" t="s">
        <v>6</v>
      </c>
      <c r="E129" s="59"/>
      <c r="F129" s="33">
        <v>2</v>
      </c>
      <c r="G129" s="9"/>
      <c r="H129" s="35"/>
      <c r="I129" s="57" t="s">
        <v>8</v>
      </c>
      <c r="J129" s="57"/>
      <c r="K129" s="60" t="s">
        <v>113</v>
      </c>
      <c r="L129" s="60"/>
      <c r="M129" s="60"/>
      <c r="N129" s="60"/>
      <c r="O129" s="60"/>
      <c r="P129" s="60"/>
    </row>
    <row r="130" spans="1:16" x14ac:dyDescent="0.25">
      <c r="A130" s="65" t="s">
        <v>10</v>
      </c>
      <c r="B130" s="65" t="s">
        <v>11</v>
      </c>
      <c r="C130" s="65"/>
      <c r="D130" s="65" t="s">
        <v>12</v>
      </c>
      <c r="E130" s="63" t="s">
        <v>13</v>
      </c>
      <c r="F130" s="63"/>
      <c r="G130" s="63"/>
      <c r="H130" s="65" t="s">
        <v>14</v>
      </c>
      <c r="I130" s="63" t="s">
        <v>15</v>
      </c>
      <c r="J130" s="63"/>
      <c r="K130" s="63"/>
      <c r="L130" s="63"/>
      <c r="M130" s="63" t="s">
        <v>16</v>
      </c>
      <c r="N130" s="63"/>
      <c r="O130" s="63"/>
      <c r="P130" s="63"/>
    </row>
    <row r="131" spans="1:16" x14ac:dyDescent="0.25">
      <c r="A131" s="66"/>
      <c r="B131" s="67"/>
      <c r="C131" s="68"/>
      <c r="D131" s="66"/>
      <c r="E131" s="36" t="s">
        <v>17</v>
      </c>
      <c r="F131" s="36" t="s">
        <v>18</v>
      </c>
      <c r="G131" s="36" t="s">
        <v>19</v>
      </c>
      <c r="H131" s="66"/>
      <c r="I131" s="36" t="s">
        <v>20</v>
      </c>
      <c r="J131" s="36" t="s">
        <v>21</v>
      </c>
      <c r="K131" s="36" t="s">
        <v>22</v>
      </c>
      <c r="L131" s="36" t="s">
        <v>23</v>
      </c>
      <c r="M131" s="36" t="s">
        <v>24</v>
      </c>
      <c r="N131" s="36" t="s">
        <v>25</v>
      </c>
      <c r="O131" s="36" t="s">
        <v>26</v>
      </c>
      <c r="P131" s="36" t="s">
        <v>27</v>
      </c>
    </row>
    <row r="132" spans="1:16" x14ac:dyDescent="0.25">
      <c r="A132" s="37">
        <v>1</v>
      </c>
      <c r="B132" s="64">
        <v>2</v>
      </c>
      <c r="C132" s="64"/>
      <c r="D132" s="37">
        <v>3</v>
      </c>
      <c r="E132" s="37">
        <v>4</v>
      </c>
      <c r="F132" s="37">
        <v>5</v>
      </c>
      <c r="G132" s="37">
        <v>6</v>
      </c>
      <c r="H132" s="37">
        <v>7</v>
      </c>
      <c r="I132" s="37">
        <v>8</v>
      </c>
      <c r="J132" s="37">
        <v>9</v>
      </c>
      <c r="K132" s="37">
        <v>10</v>
      </c>
      <c r="L132" s="37">
        <v>11</v>
      </c>
      <c r="M132" s="37">
        <v>12</v>
      </c>
      <c r="N132" s="37">
        <v>13</v>
      </c>
      <c r="O132" s="37">
        <v>14</v>
      </c>
      <c r="P132" s="37">
        <v>15</v>
      </c>
    </row>
    <row r="133" spans="1:16" x14ac:dyDescent="0.25">
      <c r="A133" s="62" t="s">
        <v>29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</row>
    <row r="134" spans="1:16" ht="15" customHeight="1" x14ac:dyDescent="0.25">
      <c r="A134" s="4">
        <v>41</v>
      </c>
      <c r="B134" s="51" t="s">
        <v>44</v>
      </c>
      <c r="C134" s="51"/>
      <c r="D134" s="4">
        <v>10</v>
      </c>
      <c r="E134" s="4">
        <v>0.06</v>
      </c>
      <c r="F134" s="4">
        <v>8.25</v>
      </c>
      <c r="G134" s="4">
        <v>0.09</v>
      </c>
      <c r="H134" s="4">
        <v>74.849999999999994</v>
      </c>
      <c r="I134" s="4">
        <v>3.0000000000000001E-3</v>
      </c>
      <c r="J134" s="4">
        <v>0.28000000000000003</v>
      </c>
      <c r="K134" s="4">
        <v>0.04</v>
      </c>
      <c r="L134" s="4">
        <v>0.1</v>
      </c>
      <c r="M134" s="4">
        <v>1.8</v>
      </c>
      <c r="N134" s="4">
        <v>2.6</v>
      </c>
      <c r="O134" s="4">
        <v>1.9</v>
      </c>
      <c r="P134" s="4">
        <v>0.05</v>
      </c>
    </row>
    <row r="135" spans="1:16" ht="15" customHeight="1" x14ac:dyDescent="0.25">
      <c r="A135" s="4">
        <v>262</v>
      </c>
      <c r="B135" s="51" t="s">
        <v>145</v>
      </c>
      <c r="C135" s="51"/>
      <c r="D135" s="4" t="s">
        <v>31</v>
      </c>
      <c r="E135" s="4">
        <v>5.79</v>
      </c>
      <c r="F135" s="4">
        <v>7.46</v>
      </c>
      <c r="G135" s="4">
        <v>25.94</v>
      </c>
      <c r="H135" s="4">
        <v>195.12</v>
      </c>
      <c r="I135" s="4">
        <v>0.08</v>
      </c>
      <c r="J135" s="4">
        <v>0.2</v>
      </c>
      <c r="K135" s="4">
        <v>43.72</v>
      </c>
      <c r="L135" s="4">
        <v>0.36</v>
      </c>
      <c r="M135" s="4">
        <v>157.13999999999999</v>
      </c>
      <c r="N135" s="4">
        <v>131.27000000000001</v>
      </c>
      <c r="O135" s="4">
        <v>21.34</v>
      </c>
      <c r="P135" s="4">
        <v>0.38</v>
      </c>
    </row>
    <row r="136" spans="1:16" x14ac:dyDescent="0.25">
      <c r="A136" s="4">
        <v>629</v>
      </c>
      <c r="B136" s="51" t="s">
        <v>91</v>
      </c>
      <c r="C136" s="51"/>
      <c r="D136" s="4" t="s">
        <v>92</v>
      </c>
      <c r="E136" s="4">
        <v>0.46</v>
      </c>
      <c r="F136" s="4">
        <v>0.11</v>
      </c>
      <c r="G136" s="4">
        <v>15.26</v>
      </c>
      <c r="H136" s="4">
        <v>62.23</v>
      </c>
      <c r="I136" s="6">
        <v>0</v>
      </c>
      <c r="J136" s="4">
        <v>0.02</v>
      </c>
      <c r="K136" s="6">
        <v>0</v>
      </c>
      <c r="L136" s="4">
        <v>0.01</v>
      </c>
      <c r="M136" s="4">
        <v>13.15</v>
      </c>
      <c r="N136" s="4">
        <v>18.02</v>
      </c>
      <c r="O136" s="4">
        <v>9.64</v>
      </c>
      <c r="P136" s="4">
        <v>1.73</v>
      </c>
    </row>
    <row r="137" spans="1:16" ht="29.25" customHeight="1" x14ac:dyDescent="0.25">
      <c r="A137" s="4">
        <v>1</v>
      </c>
      <c r="B137" s="51" t="s">
        <v>33</v>
      </c>
      <c r="C137" s="51"/>
      <c r="D137" s="4">
        <v>30</v>
      </c>
      <c r="E137" s="4">
        <v>1.82</v>
      </c>
      <c r="F137" s="4">
        <v>0.36</v>
      </c>
      <c r="G137" s="4">
        <v>16.059999999999999</v>
      </c>
      <c r="H137" s="4">
        <v>75.400000000000006</v>
      </c>
      <c r="I137" s="4">
        <v>0.04</v>
      </c>
      <c r="J137" s="4">
        <v>0.01</v>
      </c>
      <c r="K137" s="6">
        <v>0</v>
      </c>
      <c r="L137" s="4">
        <v>0.28999999999999998</v>
      </c>
      <c r="M137" s="4">
        <v>7.48</v>
      </c>
      <c r="N137" s="4">
        <v>34.450000000000003</v>
      </c>
      <c r="O137" s="4">
        <v>8.1300000000000008</v>
      </c>
      <c r="P137" s="4">
        <v>1.01</v>
      </c>
    </row>
    <row r="138" spans="1:16" x14ac:dyDescent="0.25">
      <c r="A138" s="61" t="s">
        <v>34</v>
      </c>
      <c r="B138" s="61"/>
      <c r="C138" s="61"/>
      <c r="D138" s="61"/>
      <c r="E138" s="4">
        <f>E134+E136+E137+E135</f>
        <v>8.129999999999999</v>
      </c>
      <c r="F138" s="4">
        <f t="shared" ref="F138:P138" si="19">F134+F136+F137+F135</f>
        <v>16.18</v>
      </c>
      <c r="G138" s="4">
        <f t="shared" si="19"/>
        <v>57.349999999999994</v>
      </c>
      <c r="H138" s="4">
        <f t="shared" si="19"/>
        <v>407.6</v>
      </c>
      <c r="I138" s="4">
        <f t="shared" si="19"/>
        <v>0.123</v>
      </c>
      <c r="J138" s="4">
        <f t="shared" si="19"/>
        <v>0.51</v>
      </c>
      <c r="K138" s="4">
        <f t="shared" si="19"/>
        <v>43.76</v>
      </c>
      <c r="L138" s="4">
        <f t="shared" si="19"/>
        <v>0.76</v>
      </c>
      <c r="M138" s="4">
        <f t="shared" si="19"/>
        <v>179.57</v>
      </c>
      <c r="N138" s="4">
        <f t="shared" si="19"/>
        <v>186.34000000000003</v>
      </c>
      <c r="O138" s="4">
        <f t="shared" si="19"/>
        <v>41.010000000000005</v>
      </c>
      <c r="P138" s="4">
        <f t="shared" si="19"/>
        <v>3.17</v>
      </c>
    </row>
    <row r="139" spans="1:16" x14ac:dyDescent="0.25">
      <c r="A139" s="62" t="s">
        <v>35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</row>
    <row r="140" spans="1:16" ht="15" customHeight="1" x14ac:dyDescent="0.25">
      <c r="A140" s="4">
        <v>387</v>
      </c>
      <c r="B140" s="51" t="s">
        <v>73</v>
      </c>
      <c r="C140" s="51"/>
      <c r="D140" s="4" t="s">
        <v>105</v>
      </c>
      <c r="E140" s="4">
        <v>14.3</v>
      </c>
      <c r="F140" s="4">
        <v>10</v>
      </c>
      <c r="G140" s="4">
        <v>5.5</v>
      </c>
      <c r="H140" s="4">
        <v>171</v>
      </c>
      <c r="I140" s="4">
        <v>0.18</v>
      </c>
      <c r="J140" s="4">
        <v>7.71</v>
      </c>
      <c r="K140" s="4">
        <v>5.01</v>
      </c>
      <c r="L140" s="4">
        <v>0.89</v>
      </c>
      <c r="M140" s="4">
        <v>32.81</v>
      </c>
      <c r="N140" s="4">
        <v>244.98</v>
      </c>
      <c r="O140" s="4">
        <v>16.68</v>
      </c>
      <c r="P140" s="4">
        <v>4.95</v>
      </c>
    </row>
    <row r="141" spans="1:16" ht="15" customHeight="1" x14ac:dyDescent="0.25">
      <c r="A141" s="4">
        <v>463</v>
      </c>
      <c r="B141" s="51" t="s">
        <v>49</v>
      </c>
      <c r="C141" s="51"/>
      <c r="D141" s="4">
        <v>150</v>
      </c>
      <c r="E141" s="4">
        <v>15.95</v>
      </c>
      <c r="F141" s="4">
        <v>12.94</v>
      </c>
      <c r="G141" s="4">
        <v>72.069999999999993</v>
      </c>
      <c r="H141" s="4">
        <v>467.84</v>
      </c>
      <c r="I141" s="4">
        <v>0.54</v>
      </c>
      <c r="J141" s="4">
        <v>0.27</v>
      </c>
      <c r="K141" s="4">
        <v>50.63</v>
      </c>
      <c r="L141" s="4">
        <v>1.1299999999999999</v>
      </c>
      <c r="M141" s="4">
        <v>27.23</v>
      </c>
      <c r="N141" s="4">
        <v>378.41</v>
      </c>
      <c r="O141" s="4">
        <v>252</v>
      </c>
      <c r="P141" s="4">
        <v>8.4600000000000009</v>
      </c>
    </row>
    <row r="142" spans="1:16" ht="15" customHeight="1" x14ac:dyDescent="0.25">
      <c r="A142" s="4">
        <v>628</v>
      </c>
      <c r="B142" s="51" t="s">
        <v>48</v>
      </c>
      <c r="C142" s="51"/>
      <c r="D142" s="4" t="s">
        <v>96</v>
      </c>
      <c r="E142" s="4">
        <v>0.2</v>
      </c>
      <c r="F142" s="4">
        <v>0.06</v>
      </c>
      <c r="G142" s="4">
        <v>15.02</v>
      </c>
      <c r="H142" s="4">
        <v>58</v>
      </c>
      <c r="I142" s="4">
        <v>0</v>
      </c>
      <c r="J142" s="4">
        <v>0.02</v>
      </c>
      <c r="K142" s="4">
        <v>0</v>
      </c>
      <c r="L142" s="4">
        <v>0</v>
      </c>
      <c r="M142" s="4">
        <v>5.4</v>
      </c>
      <c r="N142" s="4">
        <v>8.24</v>
      </c>
      <c r="O142" s="4">
        <v>4.4000000000000004</v>
      </c>
      <c r="P142" s="4">
        <v>0.88</v>
      </c>
    </row>
    <row r="143" spans="1:16" ht="15" customHeight="1" x14ac:dyDescent="0.25">
      <c r="A143" s="4">
        <v>1</v>
      </c>
      <c r="B143" s="51" t="s">
        <v>33</v>
      </c>
      <c r="C143" s="51"/>
      <c r="D143" s="4">
        <v>30</v>
      </c>
      <c r="E143" s="4">
        <v>1.82</v>
      </c>
      <c r="F143" s="4">
        <v>0.36</v>
      </c>
      <c r="G143" s="4">
        <v>16.059999999999999</v>
      </c>
      <c r="H143" s="4">
        <v>75.400000000000006</v>
      </c>
      <c r="I143" s="4">
        <v>0.04</v>
      </c>
      <c r="J143" s="4">
        <v>0.01</v>
      </c>
      <c r="K143" s="6">
        <v>0</v>
      </c>
      <c r="L143" s="4">
        <v>0.28999999999999998</v>
      </c>
      <c r="M143" s="4">
        <v>7.48</v>
      </c>
      <c r="N143" s="4">
        <v>34.450000000000003</v>
      </c>
      <c r="O143" s="4">
        <v>8.1300000000000008</v>
      </c>
      <c r="P143" s="4">
        <v>1.01</v>
      </c>
    </row>
    <row r="144" spans="1:16" ht="15" customHeight="1" x14ac:dyDescent="0.25">
      <c r="A144" s="4">
        <v>1</v>
      </c>
      <c r="B144" s="51" t="s">
        <v>128</v>
      </c>
      <c r="C144" s="51"/>
      <c r="D144" s="4">
        <v>30</v>
      </c>
      <c r="E144" s="4">
        <v>2.46</v>
      </c>
      <c r="F144" s="4">
        <v>0.64</v>
      </c>
      <c r="G144" s="4">
        <v>14.58</v>
      </c>
      <c r="H144" s="4">
        <v>76.5</v>
      </c>
      <c r="I144" s="4">
        <v>0.14000000000000001</v>
      </c>
      <c r="J144" s="4">
        <v>0.01</v>
      </c>
      <c r="K144" s="6">
        <v>0</v>
      </c>
      <c r="L144" s="4">
        <v>0.54</v>
      </c>
      <c r="M144" s="4">
        <v>27.1</v>
      </c>
      <c r="N144" s="4">
        <v>21</v>
      </c>
      <c r="O144" s="4">
        <v>10.68</v>
      </c>
      <c r="P144" s="4">
        <v>0.9</v>
      </c>
    </row>
    <row r="145" spans="1:16" x14ac:dyDescent="0.25">
      <c r="A145" s="61" t="s">
        <v>40</v>
      </c>
      <c r="B145" s="61"/>
      <c r="C145" s="61"/>
      <c r="D145" s="61"/>
      <c r="E145" s="4">
        <f>E140+E142+E143+E144+E141</f>
        <v>34.730000000000004</v>
      </c>
      <c r="F145" s="4">
        <f t="shared" ref="F145:P145" si="20">F140+F142+F143+F144+F141</f>
        <v>24</v>
      </c>
      <c r="G145" s="4">
        <f t="shared" si="20"/>
        <v>123.22999999999999</v>
      </c>
      <c r="H145" s="4">
        <f t="shared" si="20"/>
        <v>848.74</v>
      </c>
      <c r="I145" s="4">
        <f t="shared" si="20"/>
        <v>0.9</v>
      </c>
      <c r="J145" s="4">
        <f t="shared" si="20"/>
        <v>8.02</v>
      </c>
      <c r="K145" s="4">
        <f t="shared" si="20"/>
        <v>55.64</v>
      </c>
      <c r="L145" s="4">
        <f t="shared" si="20"/>
        <v>2.8499999999999996</v>
      </c>
      <c r="M145" s="4">
        <f t="shared" si="20"/>
        <v>100.02</v>
      </c>
      <c r="N145" s="4">
        <f t="shared" si="20"/>
        <v>687.08</v>
      </c>
      <c r="O145" s="4">
        <f t="shared" si="20"/>
        <v>291.89</v>
      </c>
      <c r="P145" s="4">
        <f t="shared" si="20"/>
        <v>16.200000000000003</v>
      </c>
    </row>
    <row r="146" spans="1:16" x14ac:dyDescent="0.25">
      <c r="A146" s="61" t="s">
        <v>41</v>
      </c>
      <c r="B146" s="61"/>
      <c r="C146" s="61"/>
      <c r="D146" s="61"/>
      <c r="E146" s="4">
        <f t="shared" ref="E146:P146" si="21">E138+E145</f>
        <v>42.86</v>
      </c>
      <c r="F146" s="4">
        <f t="shared" si="21"/>
        <v>40.18</v>
      </c>
      <c r="G146" s="4">
        <f t="shared" si="21"/>
        <v>180.57999999999998</v>
      </c>
      <c r="H146" s="4">
        <f t="shared" si="21"/>
        <v>1256.3400000000001</v>
      </c>
      <c r="I146" s="4">
        <f t="shared" si="21"/>
        <v>1.0230000000000001</v>
      </c>
      <c r="J146" s="4">
        <f t="shared" si="21"/>
        <v>8.5299999999999994</v>
      </c>
      <c r="K146" s="4">
        <f t="shared" si="21"/>
        <v>99.4</v>
      </c>
      <c r="L146" s="4">
        <f t="shared" si="21"/>
        <v>3.6099999999999994</v>
      </c>
      <c r="M146" s="4">
        <f t="shared" si="21"/>
        <v>279.58999999999997</v>
      </c>
      <c r="N146" s="4">
        <f t="shared" si="21"/>
        <v>873.42000000000007</v>
      </c>
      <c r="O146" s="4">
        <f t="shared" si="21"/>
        <v>332.9</v>
      </c>
      <c r="P146" s="4">
        <f t="shared" si="21"/>
        <v>19.370000000000005</v>
      </c>
    </row>
    <row r="147" spans="1:16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69" t="s">
        <v>148</v>
      </c>
      <c r="L147" s="69"/>
      <c r="M147" s="69"/>
      <c r="N147" s="69"/>
      <c r="O147" s="69"/>
      <c r="P147" s="69"/>
    </row>
    <row r="148" spans="1:16" x14ac:dyDescent="0.25">
      <c r="A148" s="70" t="s">
        <v>69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</row>
    <row r="149" spans="1:16" x14ac:dyDescent="0.25">
      <c r="A149" s="8" t="s">
        <v>112</v>
      </c>
      <c r="B149" s="9"/>
      <c r="C149" s="9"/>
      <c r="D149" s="35"/>
      <c r="E149" s="34" t="s">
        <v>2</v>
      </c>
      <c r="F149" s="55" t="s">
        <v>43</v>
      </c>
      <c r="G149" s="56"/>
      <c r="H149" s="56"/>
      <c r="I149" s="57" t="s">
        <v>4</v>
      </c>
      <c r="J149" s="57"/>
      <c r="K149" s="58" t="s">
        <v>5</v>
      </c>
      <c r="L149" s="58"/>
      <c r="M149" s="58"/>
      <c r="N149" s="58"/>
      <c r="O149" s="58"/>
      <c r="P149" s="58"/>
    </row>
    <row r="150" spans="1:16" x14ac:dyDescent="0.25">
      <c r="A150" s="9"/>
      <c r="B150" s="9"/>
      <c r="C150" s="9"/>
      <c r="D150" s="59" t="s">
        <v>6</v>
      </c>
      <c r="E150" s="59"/>
      <c r="F150" s="33">
        <v>2</v>
      </c>
      <c r="G150" s="9"/>
      <c r="H150" s="35"/>
      <c r="I150" s="57" t="s">
        <v>8</v>
      </c>
      <c r="J150" s="57"/>
      <c r="K150" s="60" t="s">
        <v>113</v>
      </c>
      <c r="L150" s="60"/>
      <c r="M150" s="60"/>
      <c r="N150" s="60"/>
      <c r="O150" s="60"/>
      <c r="P150" s="60"/>
    </row>
    <row r="151" spans="1:16" x14ac:dyDescent="0.25">
      <c r="A151" s="65" t="s">
        <v>10</v>
      </c>
      <c r="B151" s="65" t="s">
        <v>11</v>
      </c>
      <c r="C151" s="65"/>
      <c r="D151" s="65" t="s">
        <v>12</v>
      </c>
      <c r="E151" s="63" t="s">
        <v>13</v>
      </c>
      <c r="F151" s="63"/>
      <c r="G151" s="63"/>
      <c r="H151" s="65" t="s">
        <v>14</v>
      </c>
      <c r="I151" s="63" t="s">
        <v>15</v>
      </c>
      <c r="J151" s="63"/>
      <c r="K151" s="63"/>
      <c r="L151" s="63"/>
      <c r="M151" s="63" t="s">
        <v>16</v>
      </c>
      <c r="N151" s="63"/>
      <c r="O151" s="63"/>
      <c r="P151" s="63"/>
    </row>
    <row r="152" spans="1:16" x14ac:dyDescent="0.25">
      <c r="A152" s="66"/>
      <c r="B152" s="67"/>
      <c r="C152" s="68"/>
      <c r="D152" s="66"/>
      <c r="E152" s="36" t="s">
        <v>17</v>
      </c>
      <c r="F152" s="36" t="s">
        <v>18</v>
      </c>
      <c r="G152" s="36" t="s">
        <v>19</v>
      </c>
      <c r="H152" s="66"/>
      <c r="I152" s="36" t="s">
        <v>20</v>
      </c>
      <c r="J152" s="36" t="s">
        <v>21</v>
      </c>
      <c r="K152" s="36" t="s">
        <v>22</v>
      </c>
      <c r="L152" s="36" t="s">
        <v>23</v>
      </c>
      <c r="M152" s="36" t="s">
        <v>24</v>
      </c>
      <c r="N152" s="36" t="s">
        <v>25</v>
      </c>
      <c r="O152" s="36" t="s">
        <v>26</v>
      </c>
      <c r="P152" s="36" t="s">
        <v>27</v>
      </c>
    </row>
    <row r="153" spans="1:16" x14ac:dyDescent="0.25">
      <c r="A153" s="37">
        <v>1</v>
      </c>
      <c r="B153" s="64">
        <v>2</v>
      </c>
      <c r="C153" s="64"/>
      <c r="D153" s="37">
        <v>3</v>
      </c>
      <c r="E153" s="37">
        <v>4</v>
      </c>
      <c r="F153" s="37">
        <v>5</v>
      </c>
      <c r="G153" s="37">
        <v>6</v>
      </c>
      <c r="H153" s="37">
        <v>7</v>
      </c>
      <c r="I153" s="37">
        <v>8</v>
      </c>
      <c r="J153" s="37">
        <v>9</v>
      </c>
      <c r="K153" s="37">
        <v>10</v>
      </c>
      <c r="L153" s="37">
        <v>11</v>
      </c>
      <c r="M153" s="37">
        <v>12</v>
      </c>
      <c r="N153" s="37">
        <v>13</v>
      </c>
      <c r="O153" s="37">
        <v>14</v>
      </c>
      <c r="P153" s="37">
        <v>15</v>
      </c>
    </row>
    <row r="154" spans="1:16" x14ac:dyDescent="0.25">
      <c r="A154" s="62" t="s">
        <v>29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</row>
    <row r="155" spans="1:16" ht="15" customHeight="1" x14ac:dyDescent="0.25">
      <c r="A155" s="4">
        <v>42</v>
      </c>
      <c r="B155" s="51" t="s">
        <v>30</v>
      </c>
      <c r="C155" s="51"/>
      <c r="D155" s="4">
        <v>15</v>
      </c>
      <c r="E155" s="4">
        <v>2.84</v>
      </c>
      <c r="F155" s="4">
        <v>3.66</v>
      </c>
      <c r="G155" s="4">
        <v>3.12</v>
      </c>
      <c r="H155" s="4">
        <v>45.24</v>
      </c>
      <c r="I155" s="4">
        <v>0.03</v>
      </c>
      <c r="J155" s="4">
        <v>0.25</v>
      </c>
      <c r="K155" s="4">
        <v>0.04</v>
      </c>
      <c r="L155" s="4">
        <v>0</v>
      </c>
      <c r="M155" s="4">
        <v>90.45</v>
      </c>
      <c r="N155" s="4">
        <v>48.6</v>
      </c>
      <c r="O155" s="4">
        <v>4.5</v>
      </c>
      <c r="P155" s="4">
        <v>0.08</v>
      </c>
    </row>
    <row r="156" spans="1:16" ht="28.5" customHeight="1" x14ac:dyDescent="0.25">
      <c r="A156" s="4">
        <v>257</v>
      </c>
      <c r="B156" s="51" t="s">
        <v>103</v>
      </c>
      <c r="C156" s="51"/>
      <c r="D156" s="4" t="s">
        <v>134</v>
      </c>
      <c r="E156" s="4">
        <v>3.54</v>
      </c>
      <c r="F156" s="4">
        <v>10.08</v>
      </c>
      <c r="G156" s="4">
        <v>5.72</v>
      </c>
      <c r="H156" s="4">
        <v>189.08</v>
      </c>
      <c r="I156" s="4">
        <v>0.05</v>
      </c>
      <c r="J156" s="4">
        <v>0.2</v>
      </c>
      <c r="K156" s="4">
        <v>60</v>
      </c>
      <c r="L156" s="4">
        <v>0.08</v>
      </c>
      <c r="M156" s="4">
        <v>145.56</v>
      </c>
      <c r="N156" s="4">
        <v>110.08</v>
      </c>
      <c r="O156" s="4">
        <v>16.8</v>
      </c>
      <c r="P156" s="4">
        <v>0.15</v>
      </c>
    </row>
    <row r="157" spans="1:16" ht="15" customHeight="1" x14ac:dyDescent="0.25">
      <c r="A157" s="4">
        <v>1024</v>
      </c>
      <c r="B157" s="51" t="s">
        <v>32</v>
      </c>
      <c r="C157" s="51"/>
      <c r="D157" s="4">
        <v>200</v>
      </c>
      <c r="E157" s="39">
        <v>2.9</v>
      </c>
      <c r="F157" s="39">
        <v>3.2</v>
      </c>
      <c r="G157" s="39">
        <v>4.7</v>
      </c>
      <c r="H157" s="12">
        <v>236.96</v>
      </c>
      <c r="I157" s="4">
        <v>0.04</v>
      </c>
      <c r="J157" s="4">
        <v>0.15</v>
      </c>
      <c r="K157" s="4">
        <v>20</v>
      </c>
      <c r="L157" s="4">
        <v>0</v>
      </c>
      <c r="M157" s="4">
        <v>120.28</v>
      </c>
      <c r="N157" s="4">
        <v>90</v>
      </c>
      <c r="O157" s="4">
        <v>14</v>
      </c>
      <c r="P157" s="4">
        <v>0.13</v>
      </c>
    </row>
    <row r="158" spans="1:16" ht="15" customHeight="1" x14ac:dyDescent="0.25">
      <c r="A158" s="4">
        <v>1</v>
      </c>
      <c r="B158" s="51" t="s">
        <v>33</v>
      </c>
      <c r="C158" s="51"/>
      <c r="D158" s="4">
        <v>30</v>
      </c>
      <c r="E158" s="4">
        <v>1.82</v>
      </c>
      <c r="F158" s="4">
        <v>0.36</v>
      </c>
      <c r="G158" s="4">
        <v>16.059999999999999</v>
      </c>
      <c r="H158" s="4">
        <v>75.400000000000006</v>
      </c>
      <c r="I158" s="4">
        <v>0.04</v>
      </c>
      <c r="J158" s="4">
        <v>0.01</v>
      </c>
      <c r="K158" s="6">
        <v>0</v>
      </c>
      <c r="L158" s="4">
        <v>0.28999999999999998</v>
      </c>
      <c r="M158" s="4">
        <v>7.48</v>
      </c>
      <c r="N158" s="4">
        <v>34.450000000000003</v>
      </c>
      <c r="O158" s="4">
        <v>8.1300000000000008</v>
      </c>
      <c r="P158" s="4">
        <v>1.01</v>
      </c>
    </row>
    <row r="159" spans="1:16" x14ac:dyDescent="0.25">
      <c r="A159" s="61" t="s">
        <v>34</v>
      </c>
      <c r="B159" s="61"/>
      <c r="C159" s="61"/>
      <c r="D159" s="61"/>
      <c r="E159" s="4">
        <f t="shared" ref="E159" si="22">E155+E157+E158+E156</f>
        <v>11.100000000000001</v>
      </c>
      <c r="F159" s="4">
        <f t="shared" ref="F159" si="23">F155+F157+F158+F156</f>
        <v>17.3</v>
      </c>
      <c r="G159" s="4">
        <f t="shared" ref="G159" si="24">G155+G157+G158+G156</f>
        <v>29.599999999999998</v>
      </c>
      <c r="H159" s="4">
        <f t="shared" ref="H159" si="25">H155+H157+H158+H156</f>
        <v>546.68000000000006</v>
      </c>
      <c r="I159" s="4">
        <f t="shared" ref="I159" si="26">I155+I157+I158+I156</f>
        <v>0.16000000000000003</v>
      </c>
      <c r="J159" s="4">
        <f t="shared" ref="J159" si="27">J155+J157+J158+J156</f>
        <v>0.6100000000000001</v>
      </c>
      <c r="K159" s="4">
        <f t="shared" ref="K159" si="28">K155+K157+K158+K156</f>
        <v>80.039999999999992</v>
      </c>
      <c r="L159" s="4">
        <f t="shared" ref="L159" si="29">L155+L157+L158+L156</f>
        <v>0.37</v>
      </c>
      <c r="M159" s="4">
        <f t="shared" ref="M159" si="30">M155+M157+M158+M156</f>
        <v>363.77</v>
      </c>
      <c r="N159" s="4">
        <f t="shared" ref="N159" si="31">N155+N157+N158+N156</f>
        <v>283.13</v>
      </c>
      <c r="O159" s="4">
        <f t="shared" ref="O159" si="32">O155+O157+O158+O156</f>
        <v>43.430000000000007</v>
      </c>
      <c r="P159" s="4">
        <f t="shared" ref="P159" si="33">P155+P157+P158+P156</f>
        <v>1.3699999999999999</v>
      </c>
    </row>
    <row r="160" spans="1:16" x14ac:dyDescent="0.25">
      <c r="A160" s="62" t="s">
        <v>35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</row>
    <row r="161" spans="1:16" ht="15" customHeight="1" x14ac:dyDescent="0.25">
      <c r="A161" s="4">
        <v>423</v>
      </c>
      <c r="B161" s="51" t="s">
        <v>121</v>
      </c>
      <c r="C161" s="51"/>
      <c r="D161" s="4" t="s">
        <v>105</v>
      </c>
      <c r="E161" s="4">
        <v>8.33</v>
      </c>
      <c r="F161" s="4">
        <v>9.85</v>
      </c>
      <c r="G161" s="4">
        <v>2.25</v>
      </c>
      <c r="H161" s="4">
        <v>193</v>
      </c>
      <c r="I161" s="4">
        <v>0.04</v>
      </c>
      <c r="J161" s="4">
        <v>0.09</v>
      </c>
      <c r="K161" s="4">
        <v>43.21</v>
      </c>
      <c r="L161" s="4">
        <v>0.28000000000000003</v>
      </c>
      <c r="M161" s="4">
        <v>28.76</v>
      </c>
      <c r="N161" s="4">
        <v>86.74</v>
      </c>
      <c r="O161" s="4">
        <v>10.79</v>
      </c>
      <c r="P161" s="4">
        <v>0.77</v>
      </c>
    </row>
    <row r="162" spans="1:16" ht="15" customHeight="1" x14ac:dyDescent="0.25">
      <c r="A162" s="4">
        <v>469</v>
      </c>
      <c r="B162" s="51" t="s">
        <v>38</v>
      </c>
      <c r="C162" s="51"/>
      <c r="D162" s="4">
        <v>150</v>
      </c>
      <c r="E162" s="4">
        <v>5.4</v>
      </c>
      <c r="F162" s="4">
        <v>7.5</v>
      </c>
      <c r="G162" s="4">
        <v>32.6</v>
      </c>
      <c r="H162" s="4">
        <v>217</v>
      </c>
      <c r="I162" s="4">
        <v>0.37</v>
      </c>
      <c r="J162" s="4">
        <v>1.23</v>
      </c>
      <c r="K162" s="4">
        <v>0.1</v>
      </c>
      <c r="L162" s="4">
        <v>0.2</v>
      </c>
      <c r="M162" s="4">
        <v>86.29</v>
      </c>
      <c r="N162" s="4">
        <v>19.899999999999999</v>
      </c>
      <c r="O162" s="4">
        <v>26.5</v>
      </c>
      <c r="P162" s="4">
        <v>29.8</v>
      </c>
    </row>
    <row r="163" spans="1:16" ht="15" customHeight="1" x14ac:dyDescent="0.25">
      <c r="A163" s="4">
        <v>1047</v>
      </c>
      <c r="B163" s="51" t="s">
        <v>67</v>
      </c>
      <c r="C163" s="51"/>
      <c r="D163" s="4">
        <v>200</v>
      </c>
      <c r="E163" s="6">
        <v>0</v>
      </c>
      <c r="F163" s="6">
        <v>0</v>
      </c>
      <c r="G163" s="6">
        <v>27.3</v>
      </c>
      <c r="H163" s="6">
        <v>128</v>
      </c>
      <c r="I163" s="4">
        <v>0.03</v>
      </c>
      <c r="J163" s="4">
        <v>240</v>
      </c>
      <c r="K163" s="4">
        <v>0</v>
      </c>
      <c r="L163" s="4">
        <v>0.1</v>
      </c>
      <c r="M163" s="4">
        <v>15.6</v>
      </c>
      <c r="N163" s="4">
        <v>16.36</v>
      </c>
      <c r="O163" s="4">
        <v>7.12</v>
      </c>
      <c r="P163" s="4">
        <v>8.3000000000000007</v>
      </c>
    </row>
    <row r="164" spans="1:16" ht="15" customHeight="1" x14ac:dyDescent="0.25">
      <c r="A164" s="4">
        <v>1</v>
      </c>
      <c r="B164" s="51" t="s">
        <v>33</v>
      </c>
      <c r="C164" s="51"/>
      <c r="D164" s="4">
        <v>30</v>
      </c>
      <c r="E164" s="4">
        <v>1.82</v>
      </c>
      <c r="F164" s="4">
        <v>0.36</v>
      </c>
      <c r="G164" s="4">
        <v>16.059999999999999</v>
      </c>
      <c r="H164" s="4">
        <v>75.400000000000006</v>
      </c>
      <c r="I164" s="4">
        <v>0.04</v>
      </c>
      <c r="J164" s="4">
        <v>0.01</v>
      </c>
      <c r="K164" s="6">
        <v>0</v>
      </c>
      <c r="L164" s="4">
        <v>0.28999999999999998</v>
      </c>
      <c r="M164" s="4">
        <v>7.48</v>
      </c>
      <c r="N164" s="4">
        <v>34.450000000000003</v>
      </c>
      <c r="O164" s="4">
        <v>8.1300000000000008</v>
      </c>
      <c r="P164" s="4">
        <v>1.01</v>
      </c>
    </row>
    <row r="165" spans="1:16" ht="15" customHeight="1" x14ac:dyDescent="0.25">
      <c r="A165" s="4">
        <v>1</v>
      </c>
      <c r="B165" s="51" t="s">
        <v>128</v>
      </c>
      <c r="C165" s="51"/>
      <c r="D165" s="4">
        <v>30</v>
      </c>
      <c r="E165" s="4">
        <v>2.46</v>
      </c>
      <c r="F165" s="4">
        <v>0.64</v>
      </c>
      <c r="G165" s="4">
        <v>14.58</v>
      </c>
      <c r="H165" s="4">
        <v>76.5</v>
      </c>
      <c r="I165" s="4">
        <v>0.14000000000000001</v>
      </c>
      <c r="J165" s="4">
        <v>0.01</v>
      </c>
      <c r="K165" s="6">
        <v>0</v>
      </c>
      <c r="L165" s="4">
        <v>0.54</v>
      </c>
      <c r="M165" s="4">
        <v>27.1</v>
      </c>
      <c r="N165" s="4">
        <v>21</v>
      </c>
      <c r="O165" s="4">
        <v>10.68</v>
      </c>
      <c r="P165" s="4">
        <v>0.9</v>
      </c>
    </row>
    <row r="166" spans="1:16" x14ac:dyDescent="0.25">
      <c r="A166" s="61" t="s">
        <v>40</v>
      </c>
      <c r="B166" s="61"/>
      <c r="C166" s="61"/>
      <c r="D166" s="61"/>
      <c r="E166" s="4">
        <f>E161+E163+E165+E162+E164</f>
        <v>18.009999999999998</v>
      </c>
      <c r="F166" s="4">
        <f t="shared" ref="F166:P166" si="34">F161+F163+F165+F162+F164</f>
        <v>18.350000000000001</v>
      </c>
      <c r="G166" s="4">
        <f t="shared" si="34"/>
        <v>92.79</v>
      </c>
      <c r="H166" s="4">
        <f t="shared" si="34"/>
        <v>689.9</v>
      </c>
      <c r="I166" s="4">
        <f t="shared" si="34"/>
        <v>0.62000000000000011</v>
      </c>
      <c r="J166" s="4">
        <f t="shared" si="34"/>
        <v>241.33999999999997</v>
      </c>
      <c r="K166" s="4">
        <f t="shared" si="34"/>
        <v>43.31</v>
      </c>
      <c r="L166" s="4">
        <f t="shared" si="34"/>
        <v>1.4100000000000001</v>
      </c>
      <c r="M166" s="4">
        <f t="shared" si="34"/>
        <v>165.23</v>
      </c>
      <c r="N166" s="4">
        <f t="shared" si="34"/>
        <v>178.45</v>
      </c>
      <c r="O166" s="4">
        <f t="shared" si="34"/>
        <v>63.220000000000006</v>
      </c>
      <c r="P166" s="4">
        <f t="shared" si="34"/>
        <v>40.78</v>
      </c>
    </row>
    <row r="167" spans="1:16" x14ac:dyDescent="0.25">
      <c r="A167" s="61" t="s">
        <v>41</v>
      </c>
      <c r="B167" s="61"/>
      <c r="C167" s="61"/>
      <c r="D167" s="61"/>
      <c r="E167" s="4">
        <f t="shared" ref="E167:P167" si="35">E166+E159</f>
        <v>29.11</v>
      </c>
      <c r="F167" s="4">
        <f t="shared" si="35"/>
        <v>35.650000000000006</v>
      </c>
      <c r="G167" s="4">
        <f t="shared" si="35"/>
        <v>122.39</v>
      </c>
      <c r="H167" s="4">
        <f t="shared" si="35"/>
        <v>1236.58</v>
      </c>
      <c r="I167" s="4">
        <f t="shared" si="35"/>
        <v>0.78000000000000014</v>
      </c>
      <c r="J167" s="4">
        <f t="shared" si="35"/>
        <v>241.95</v>
      </c>
      <c r="K167" s="4">
        <f t="shared" si="35"/>
        <v>123.35</v>
      </c>
      <c r="L167" s="4">
        <f t="shared" si="35"/>
        <v>1.7800000000000002</v>
      </c>
      <c r="M167" s="4">
        <f t="shared" si="35"/>
        <v>529</v>
      </c>
      <c r="N167" s="4">
        <f t="shared" si="35"/>
        <v>461.58</v>
      </c>
      <c r="O167" s="4">
        <f t="shared" si="35"/>
        <v>106.65</v>
      </c>
      <c r="P167" s="4">
        <f t="shared" si="35"/>
        <v>42.15</v>
      </c>
    </row>
    <row r="168" spans="1:16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69" t="s">
        <v>148</v>
      </c>
      <c r="L168" s="69"/>
      <c r="M168" s="69"/>
      <c r="N168" s="69"/>
      <c r="O168" s="69"/>
      <c r="P168" s="69"/>
    </row>
    <row r="169" spans="1:16" x14ac:dyDescent="0.25">
      <c r="A169" s="70" t="s">
        <v>70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</row>
    <row r="170" spans="1:16" x14ac:dyDescent="0.25">
      <c r="A170" s="8" t="s">
        <v>112</v>
      </c>
      <c r="B170" s="9"/>
      <c r="C170" s="9"/>
      <c r="D170" s="35"/>
      <c r="E170" s="34" t="s">
        <v>2</v>
      </c>
      <c r="F170" s="55" t="s">
        <v>47</v>
      </c>
      <c r="G170" s="56"/>
      <c r="H170" s="56"/>
      <c r="I170" s="57" t="s">
        <v>4</v>
      </c>
      <c r="J170" s="57"/>
      <c r="K170" s="58" t="s">
        <v>5</v>
      </c>
      <c r="L170" s="58"/>
      <c r="M170" s="58"/>
      <c r="N170" s="58"/>
      <c r="O170" s="58"/>
      <c r="P170" s="58"/>
    </row>
    <row r="171" spans="1:16" x14ac:dyDescent="0.25">
      <c r="A171" s="9"/>
      <c r="B171" s="9"/>
      <c r="C171" s="9"/>
      <c r="D171" s="59" t="s">
        <v>6</v>
      </c>
      <c r="E171" s="59"/>
      <c r="F171" s="33">
        <v>2</v>
      </c>
      <c r="G171" s="9"/>
      <c r="H171" s="35"/>
      <c r="I171" s="57" t="s">
        <v>8</v>
      </c>
      <c r="J171" s="57"/>
      <c r="K171" s="60" t="s">
        <v>113</v>
      </c>
      <c r="L171" s="60"/>
      <c r="M171" s="60"/>
      <c r="N171" s="60"/>
      <c r="O171" s="60"/>
      <c r="P171" s="60"/>
    </row>
    <row r="172" spans="1:16" x14ac:dyDescent="0.25">
      <c r="A172" s="65" t="s">
        <v>10</v>
      </c>
      <c r="B172" s="65" t="s">
        <v>11</v>
      </c>
      <c r="C172" s="65"/>
      <c r="D172" s="65" t="s">
        <v>12</v>
      </c>
      <c r="E172" s="63" t="s">
        <v>13</v>
      </c>
      <c r="F172" s="63"/>
      <c r="G172" s="63"/>
      <c r="H172" s="65" t="s">
        <v>14</v>
      </c>
      <c r="I172" s="63" t="s">
        <v>15</v>
      </c>
      <c r="J172" s="63"/>
      <c r="K172" s="63"/>
      <c r="L172" s="63"/>
      <c r="M172" s="63" t="s">
        <v>16</v>
      </c>
      <c r="N172" s="63"/>
      <c r="O172" s="63"/>
      <c r="P172" s="63"/>
    </row>
    <row r="173" spans="1:16" x14ac:dyDescent="0.25">
      <c r="A173" s="66"/>
      <c r="B173" s="67"/>
      <c r="C173" s="68"/>
      <c r="D173" s="66"/>
      <c r="E173" s="36" t="s">
        <v>17</v>
      </c>
      <c r="F173" s="36" t="s">
        <v>18</v>
      </c>
      <c r="G173" s="36" t="s">
        <v>19</v>
      </c>
      <c r="H173" s="66"/>
      <c r="I173" s="36" t="s">
        <v>20</v>
      </c>
      <c r="J173" s="36" t="s">
        <v>21</v>
      </c>
      <c r="K173" s="36" t="s">
        <v>22</v>
      </c>
      <c r="L173" s="36" t="s">
        <v>23</v>
      </c>
      <c r="M173" s="36" t="s">
        <v>24</v>
      </c>
      <c r="N173" s="36" t="s">
        <v>25</v>
      </c>
      <c r="O173" s="36" t="s">
        <v>26</v>
      </c>
      <c r="P173" s="36" t="s">
        <v>27</v>
      </c>
    </row>
    <row r="174" spans="1:16" x14ac:dyDescent="0.25">
      <c r="A174" s="37">
        <v>1</v>
      </c>
      <c r="B174" s="64">
        <v>2</v>
      </c>
      <c r="C174" s="64"/>
      <c r="D174" s="37">
        <v>3</v>
      </c>
      <c r="E174" s="37">
        <v>4</v>
      </c>
      <c r="F174" s="37">
        <v>5</v>
      </c>
      <c r="G174" s="37">
        <v>6</v>
      </c>
      <c r="H174" s="37">
        <v>7</v>
      </c>
      <c r="I174" s="37">
        <v>8</v>
      </c>
      <c r="J174" s="37">
        <v>9</v>
      </c>
      <c r="K174" s="37">
        <v>10</v>
      </c>
      <c r="L174" s="37">
        <v>11</v>
      </c>
      <c r="M174" s="37">
        <v>12</v>
      </c>
      <c r="N174" s="37">
        <v>13</v>
      </c>
      <c r="O174" s="37">
        <v>14</v>
      </c>
      <c r="P174" s="37">
        <v>15</v>
      </c>
    </row>
    <row r="175" spans="1:16" x14ac:dyDescent="0.25">
      <c r="A175" s="62" t="s">
        <v>29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</row>
    <row r="176" spans="1:16" ht="24.75" customHeight="1" x14ac:dyDescent="0.25">
      <c r="A176" s="4">
        <v>450</v>
      </c>
      <c r="B176" s="51" t="s">
        <v>124</v>
      </c>
      <c r="C176" s="51"/>
      <c r="D176" s="4">
        <v>210</v>
      </c>
      <c r="E176" s="4">
        <v>7.3</v>
      </c>
      <c r="F176" s="4">
        <v>16.64</v>
      </c>
      <c r="G176" s="4">
        <v>0.09</v>
      </c>
      <c r="H176" s="4">
        <v>181.78</v>
      </c>
      <c r="I176" s="4">
        <v>0.01</v>
      </c>
      <c r="J176" s="4">
        <v>0.01</v>
      </c>
      <c r="K176" s="4">
        <v>42</v>
      </c>
      <c r="L176" s="4">
        <v>0.09</v>
      </c>
      <c r="M176" s="4">
        <v>1.68</v>
      </c>
      <c r="N176" s="4">
        <v>2.42</v>
      </c>
      <c r="O176" s="4">
        <v>0.01</v>
      </c>
      <c r="P176" s="4">
        <v>0.01</v>
      </c>
    </row>
    <row r="177" spans="1:16" ht="15" customHeight="1" x14ac:dyDescent="0.25">
      <c r="A177" s="4">
        <v>629</v>
      </c>
      <c r="B177" s="51" t="s">
        <v>91</v>
      </c>
      <c r="C177" s="51"/>
      <c r="D177" s="4" t="s">
        <v>92</v>
      </c>
      <c r="E177" s="4">
        <v>0.46</v>
      </c>
      <c r="F177" s="4">
        <v>0.11</v>
      </c>
      <c r="G177" s="4">
        <v>15.26</v>
      </c>
      <c r="H177" s="4">
        <v>62.23</v>
      </c>
      <c r="I177" s="6">
        <v>0</v>
      </c>
      <c r="J177" s="4">
        <v>0.02</v>
      </c>
      <c r="K177" s="6">
        <v>0</v>
      </c>
      <c r="L177" s="4">
        <v>0.01</v>
      </c>
      <c r="M177" s="4">
        <v>13.15</v>
      </c>
      <c r="N177" s="4">
        <v>18.02</v>
      </c>
      <c r="O177" s="4">
        <v>9.64</v>
      </c>
      <c r="P177" s="4">
        <v>1.73</v>
      </c>
    </row>
    <row r="178" spans="1:16" ht="30.75" customHeight="1" x14ac:dyDescent="0.25">
      <c r="A178" s="4">
        <v>1</v>
      </c>
      <c r="B178" s="51" t="s">
        <v>33</v>
      </c>
      <c r="C178" s="51"/>
      <c r="D178" s="4">
        <v>30</v>
      </c>
      <c r="E178" s="4">
        <v>1.82</v>
      </c>
      <c r="F178" s="4">
        <v>0.36</v>
      </c>
      <c r="G178" s="4">
        <v>16.059999999999999</v>
      </c>
      <c r="H178" s="4">
        <v>75.400000000000006</v>
      </c>
      <c r="I178" s="4">
        <v>0.04</v>
      </c>
      <c r="J178" s="4">
        <v>0.01</v>
      </c>
      <c r="K178" s="6">
        <v>0</v>
      </c>
      <c r="L178" s="4">
        <v>0.28999999999999998</v>
      </c>
      <c r="M178" s="4">
        <v>7.48</v>
      </c>
      <c r="N178" s="4">
        <v>34.450000000000003</v>
      </c>
      <c r="O178" s="4">
        <v>8.1300000000000008</v>
      </c>
      <c r="P178" s="4">
        <v>1.01</v>
      </c>
    </row>
    <row r="179" spans="1:16" x14ac:dyDescent="0.25">
      <c r="A179" s="61" t="s">
        <v>34</v>
      </c>
      <c r="B179" s="61"/>
      <c r="C179" s="61"/>
      <c r="D179" s="61"/>
      <c r="E179" s="6">
        <f>E177+E178+E176</f>
        <v>9.58</v>
      </c>
      <c r="F179" s="6">
        <f t="shared" ref="F179:P179" si="36">F177+F178+F176</f>
        <v>17.11</v>
      </c>
      <c r="G179" s="6">
        <f t="shared" si="36"/>
        <v>31.41</v>
      </c>
      <c r="H179" s="6">
        <f t="shared" si="36"/>
        <v>319.40999999999997</v>
      </c>
      <c r="I179" s="6">
        <f t="shared" si="36"/>
        <v>0.05</v>
      </c>
      <c r="J179" s="6">
        <f t="shared" si="36"/>
        <v>0.04</v>
      </c>
      <c r="K179" s="6">
        <f t="shared" si="36"/>
        <v>42</v>
      </c>
      <c r="L179" s="6">
        <f t="shared" si="36"/>
        <v>0.39</v>
      </c>
      <c r="M179" s="6">
        <f t="shared" si="36"/>
        <v>22.310000000000002</v>
      </c>
      <c r="N179" s="6">
        <f t="shared" si="36"/>
        <v>54.89</v>
      </c>
      <c r="O179" s="6">
        <f t="shared" si="36"/>
        <v>17.780000000000005</v>
      </c>
      <c r="P179" s="6">
        <f t="shared" si="36"/>
        <v>2.75</v>
      </c>
    </row>
    <row r="180" spans="1:16" x14ac:dyDescent="0.25">
      <c r="A180" s="62" t="s">
        <v>35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</row>
    <row r="181" spans="1:16" ht="15" customHeight="1" x14ac:dyDescent="0.25">
      <c r="A181" s="4">
        <v>444</v>
      </c>
      <c r="B181" s="51" t="s">
        <v>106</v>
      </c>
      <c r="C181" s="51"/>
      <c r="D181" s="4" t="s">
        <v>74</v>
      </c>
      <c r="E181" s="4">
        <v>11.77</v>
      </c>
      <c r="F181" s="4">
        <v>10.78</v>
      </c>
      <c r="G181" s="4">
        <v>2.93</v>
      </c>
      <c r="H181" s="4">
        <v>155.83000000000001</v>
      </c>
      <c r="I181" s="4">
        <v>0.21</v>
      </c>
      <c r="J181" s="4">
        <v>0.03</v>
      </c>
      <c r="K181" s="4">
        <v>3.8</v>
      </c>
      <c r="L181" s="4">
        <v>0.21</v>
      </c>
      <c r="M181" s="4">
        <v>31.08</v>
      </c>
      <c r="N181" s="4">
        <v>30.83</v>
      </c>
      <c r="O181" s="4">
        <v>6.42</v>
      </c>
      <c r="P181" s="4">
        <v>0.91</v>
      </c>
    </row>
    <row r="182" spans="1:16" ht="15" customHeight="1" x14ac:dyDescent="0.25">
      <c r="A182" s="4">
        <v>468</v>
      </c>
      <c r="B182" s="51" t="s">
        <v>107</v>
      </c>
      <c r="C182" s="51"/>
      <c r="D182" s="4">
        <v>150</v>
      </c>
      <c r="E182" s="4">
        <v>12.85</v>
      </c>
      <c r="F182" s="4">
        <v>6.32</v>
      </c>
      <c r="G182" s="4">
        <v>30.96</v>
      </c>
      <c r="H182" s="4">
        <v>232.04</v>
      </c>
      <c r="I182" s="4">
        <v>0.52</v>
      </c>
      <c r="J182" s="4">
        <v>0.11</v>
      </c>
      <c r="K182" s="4">
        <v>29.25</v>
      </c>
      <c r="L182" s="4">
        <v>0.51</v>
      </c>
      <c r="M182" s="4">
        <v>72.930000000000007</v>
      </c>
      <c r="N182" s="4">
        <v>206.98</v>
      </c>
      <c r="O182" s="4">
        <v>66.77</v>
      </c>
      <c r="P182" s="4">
        <v>4.26</v>
      </c>
    </row>
    <row r="183" spans="1:16" ht="15" customHeight="1" x14ac:dyDescent="0.25">
      <c r="A183" s="4">
        <v>628</v>
      </c>
      <c r="B183" s="51" t="s">
        <v>48</v>
      </c>
      <c r="C183" s="51"/>
      <c r="D183" s="4" t="s">
        <v>96</v>
      </c>
      <c r="E183" s="4">
        <v>0.2</v>
      </c>
      <c r="F183" s="4">
        <v>0.06</v>
      </c>
      <c r="G183" s="4">
        <v>15.02</v>
      </c>
      <c r="H183" s="4">
        <v>58</v>
      </c>
      <c r="I183" s="4">
        <v>0</v>
      </c>
      <c r="J183" s="4">
        <v>0.02</v>
      </c>
      <c r="K183" s="4">
        <v>0</v>
      </c>
      <c r="L183" s="4">
        <v>0</v>
      </c>
      <c r="M183" s="4">
        <v>5.4</v>
      </c>
      <c r="N183" s="4">
        <v>8.24</v>
      </c>
      <c r="O183" s="4">
        <v>4.4000000000000004</v>
      </c>
      <c r="P183" s="4">
        <v>0.88</v>
      </c>
    </row>
    <row r="184" spans="1:16" ht="30.75" customHeight="1" x14ac:dyDescent="0.25">
      <c r="A184" s="4">
        <v>1</v>
      </c>
      <c r="B184" s="51" t="s">
        <v>33</v>
      </c>
      <c r="C184" s="51"/>
      <c r="D184" s="4">
        <v>30</v>
      </c>
      <c r="E184" s="4">
        <v>1.82</v>
      </c>
      <c r="F184" s="4">
        <v>0.36</v>
      </c>
      <c r="G184" s="4">
        <v>16.059999999999999</v>
      </c>
      <c r="H184" s="4">
        <v>75.400000000000006</v>
      </c>
      <c r="I184" s="4">
        <v>0.04</v>
      </c>
      <c r="J184" s="4">
        <v>0.01</v>
      </c>
      <c r="K184" s="6">
        <v>0</v>
      </c>
      <c r="L184" s="4">
        <v>0.28999999999999998</v>
      </c>
      <c r="M184" s="4">
        <v>7.48</v>
      </c>
      <c r="N184" s="4">
        <v>34.450000000000003</v>
      </c>
      <c r="O184" s="4">
        <v>8.1300000000000008</v>
      </c>
      <c r="P184" s="4">
        <v>1.01</v>
      </c>
    </row>
    <row r="185" spans="1:16" ht="15" customHeight="1" x14ac:dyDescent="0.25">
      <c r="A185" s="4">
        <v>1</v>
      </c>
      <c r="B185" s="51" t="s">
        <v>128</v>
      </c>
      <c r="C185" s="51"/>
      <c r="D185" s="4">
        <v>30</v>
      </c>
      <c r="E185" s="4">
        <v>2.46</v>
      </c>
      <c r="F185" s="4">
        <v>0.64</v>
      </c>
      <c r="G185" s="4">
        <v>14.58</v>
      </c>
      <c r="H185" s="4">
        <v>76.5</v>
      </c>
      <c r="I185" s="4">
        <v>0.14000000000000001</v>
      </c>
      <c r="J185" s="4">
        <v>0.01</v>
      </c>
      <c r="K185" s="6">
        <v>0</v>
      </c>
      <c r="L185" s="4">
        <v>0.54</v>
      </c>
      <c r="M185" s="4">
        <v>27.1</v>
      </c>
      <c r="N185" s="4">
        <v>21</v>
      </c>
      <c r="O185" s="4">
        <v>10.68</v>
      </c>
      <c r="P185" s="4">
        <v>0.9</v>
      </c>
    </row>
    <row r="186" spans="1:16" x14ac:dyDescent="0.25">
      <c r="A186" s="61" t="s">
        <v>40</v>
      </c>
      <c r="B186" s="61"/>
      <c r="C186" s="61"/>
      <c r="D186" s="61"/>
      <c r="E186" s="6">
        <f>E181+E182+E184+E185+E183</f>
        <v>29.099999999999998</v>
      </c>
      <c r="F186" s="6">
        <f t="shared" ref="F186:P186" si="37">F181+F182+F184+F185+F183</f>
        <v>18.16</v>
      </c>
      <c r="G186" s="6">
        <f t="shared" si="37"/>
        <v>79.55</v>
      </c>
      <c r="H186" s="6">
        <f t="shared" si="37"/>
        <v>597.77</v>
      </c>
      <c r="I186" s="6">
        <f t="shared" si="37"/>
        <v>0.91</v>
      </c>
      <c r="J186" s="6">
        <f t="shared" si="37"/>
        <v>0.18000000000000002</v>
      </c>
      <c r="K186" s="6">
        <f t="shared" si="37"/>
        <v>33.049999999999997</v>
      </c>
      <c r="L186" s="6">
        <f t="shared" si="37"/>
        <v>1.55</v>
      </c>
      <c r="M186" s="6">
        <f t="shared" si="37"/>
        <v>143.99</v>
      </c>
      <c r="N186" s="6">
        <f t="shared" si="37"/>
        <v>301.5</v>
      </c>
      <c r="O186" s="6">
        <f t="shared" si="37"/>
        <v>96.4</v>
      </c>
      <c r="P186" s="6">
        <f t="shared" si="37"/>
        <v>7.96</v>
      </c>
    </row>
    <row r="187" spans="1:16" x14ac:dyDescent="0.25">
      <c r="A187" s="61" t="s">
        <v>41</v>
      </c>
      <c r="B187" s="61"/>
      <c r="C187" s="61"/>
      <c r="D187" s="61"/>
      <c r="E187" s="4">
        <f t="shared" ref="E187:P187" si="38">E186+E179</f>
        <v>38.68</v>
      </c>
      <c r="F187" s="4">
        <f t="shared" si="38"/>
        <v>35.269999999999996</v>
      </c>
      <c r="G187" s="4">
        <f t="shared" si="38"/>
        <v>110.96</v>
      </c>
      <c r="H187" s="4">
        <f t="shared" si="38"/>
        <v>917.18</v>
      </c>
      <c r="I187" s="4">
        <f t="shared" si="38"/>
        <v>0.96000000000000008</v>
      </c>
      <c r="J187" s="4">
        <f t="shared" si="38"/>
        <v>0.22000000000000003</v>
      </c>
      <c r="K187" s="4">
        <f t="shared" si="38"/>
        <v>75.05</v>
      </c>
      <c r="L187" s="4">
        <f t="shared" si="38"/>
        <v>1.94</v>
      </c>
      <c r="M187" s="4">
        <f t="shared" si="38"/>
        <v>166.3</v>
      </c>
      <c r="N187" s="4">
        <f t="shared" si="38"/>
        <v>356.39</v>
      </c>
      <c r="O187" s="4">
        <f t="shared" si="38"/>
        <v>114.18</v>
      </c>
      <c r="P187" s="4">
        <f t="shared" si="38"/>
        <v>10.71</v>
      </c>
    </row>
    <row r="188" spans="1:16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69" t="s">
        <v>148</v>
      </c>
      <c r="L188" s="69"/>
      <c r="M188" s="69"/>
      <c r="N188" s="69"/>
      <c r="O188" s="69"/>
      <c r="P188" s="69"/>
    </row>
    <row r="189" spans="1:16" x14ac:dyDescent="0.25">
      <c r="A189" s="70" t="s">
        <v>72</v>
      </c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</row>
    <row r="190" spans="1:16" x14ac:dyDescent="0.25">
      <c r="A190" s="8" t="s">
        <v>112</v>
      </c>
      <c r="B190" s="9"/>
      <c r="C190" s="9"/>
      <c r="D190" s="35"/>
      <c r="E190" s="34" t="s">
        <v>2</v>
      </c>
      <c r="F190" s="55" t="s">
        <v>51</v>
      </c>
      <c r="G190" s="56"/>
      <c r="H190" s="56"/>
      <c r="I190" s="57" t="s">
        <v>4</v>
      </c>
      <c r="J190" s="57"/>
      <c r="K190" s="58" t="s">
        <v>5</v>
      </c>
      <c r="L190" s="58"/>
      <c r="M190" s="58"/>
      <c r="N190" s="58"/>
      <c r="O190" s="58"/>
      <c r="P190" s="58"/>
    </row>
    <row r="191" spans="1:16" x14ac:dyDescent="0.25">
      <c r="A191" s="9"/>
      <c r="B191" s="9"/>
      <c r="C191" s="9"/>
      <c r="D191" s="59" t="s">
        <v>6</v>
      </c>
      <c r="E191" s="59"/>
      <c r="F191" s="33">
        <v>2</v>
      </c>
      <c r="G191" s="9"/>
      <c r="H191" s="35"/>
      <c r="I191" s="57" t="s">
        <v>8</v>
      </c>
      <c r="J191" s="57"/>
      <c r="K191" s="60" t="s">
        <v>113</v>
      </c>
      <c r="L191" s="60"/>
      <c r="M191" s="60"/>
      <c r="N191" s="60"/>
      <c r="O191" s="60"/>
      <c r="P191" s="60"/>
    </row>
    <row r="192" spans="1:16" x14ac:dyDescent="0.25">
      <c r="A192" s="65" t="s">
        <v>10</v>
      </c>
      <c r="B192" s="65" t="s">
        <v>11</v>
      </c>
      <c r="C192" s="65"/>
      <c r="D192" s="65" t="s">
        <v>12</v>
      </c>
      <c r="E192" s="63" t="s">
        <v>13</v>
      </c>
      <c r="F192" s="63"/>
      <c r="G192" s="63"/>
      <c r="H192" s="65" t="s">
        <v>14</v>
      </c>
      <c r="I192" s="63" t="s">
        <v>15</v>
      </c>
      <c r="J192" s="63"/>
      <c r="K192" s="63"/>
      <c r="L192" s="63"/>
      <c r="M192" s="63" t="s">
        <v>16</v>
      </c>
      <c r="N192" s="63"/>
      <c r="O192" s="63"/>
      <c r="P192" s="63"/>
    </row>
    <row r="193" spans="1:16" x14ac:dyDescent="0.25">
      <c r="A193" s="66"/>
      <c r="B193" s="67"/>
      <c r="C193" s="68"/>
      <c r="D193" s="66"/>
      <c r="E193" s="36" t="s">
        <v>17</v>
      </c>
      <c r="F193" s="36" t="s">
        <v>18</v>
      </c>
      <c r="G193" s="36" t="s">
        <v>19</v>
      </c>
      <c r="H193" s="66"/>
      <c r="I193" s="36" t="s">
        <v>20</v>
      </c>
      <c r="J193" s="36" t="s">
        <v>21</v>
      </c>
      <c r="K193" s="36" t="s">
        <v>22</v>
      </c>
      <c r="L193" s="36" t="s">
        <v>23</v>
      </c>
      <c r="M193" s="36" t="s">
        <v>24</v>
      </c>
      <c r="N193" s="36" t="s">
        <v>25</v>
      </c>
      <c r="O193" s="36" t="s">
        <v>26</v>
      </c>
      <c r="P193" s="36" t="s">
        <v>27</v>
      </c>
    </row>
    <row r="194" spans="1:16" x14ac:dyDescent="0.25">
      <c r="A194" s="37">
        <v>1</v>
      </c>
      <c r="B194" s="64">
        <v>2</v>
      </c>
      <c r="C194" s="64"/>
      <c r="D194" s="37">
        <v>3</v>
      </c>
      <c r="E194" s="37">
        <v>4</v>
      </c>
      <c r="F194" s="37">
        <v>5</v>
      </c>
      <c r="G194" s="37">
        <v>6</v>
      </c>
      <c r="H194" s="37">
        <v>7</v>
      </c>
      <c r="I194" s="37">
        <v>8</v>
      </c>
      <c r="J194" s="37">
        <v>9</v>
      </c>
      <c r="K194" s="37">
        <v>10</v>
      </c>
      <c r="L194" s="37">
        <v>11</v>
      </c>
      <c r="M194" s="37">
        <v>12</v>
      </c>
      <c r="N194" s="37">
        <v>13</v>
      </c>
      <c r="O194" s="37">
        <v>14</v>
      </c>
      <c r="P194" s="37">
        <v>15</v>
      </c>
    </row>
    <row r="195" spans="1:16" x14ac:dyDescent="0.25">
      <c r="A195" s="62" t="s">
        <v>29</v>
      </c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</row>
    <row r="196" spans="1:16" ht="15" customHeight="1" x14ac:dyDescent="0.25">
      <c r="A196" s="4">
        <v>257</v>
      </c>
      <c r="B196" s="51" t="s">
        <v>101</v>
      </c>
      <c r="C196" s="51"/>
      <c r="D196" s="4" t="s">
        <v>139</v>
      </c>
      <c r="E196" s="4">
        <v>6.67</v>
      </c>
      <c r="F196" s="4">
        <v>8.58</v>
      </c>
      <c r="G196" s="4">
        <v>29.83</v>
      </c>
      <c r="H196" s="4">
        <v>181.28</v>
      </c>
      <c r="I196" s="4">
        <v>0.09</v>
      </c>
      <c r="J196" s="4">
        <v>0.24</v>
      </c>
      <c r="K196" s="4">
        <v>50.28</v>
      </c>
      <c r="L196" s="4">
        <v>0.41</v>
      </c>
      <c r="M196" s="4">
        <v>180.71</v>
      </c>
      <c r="N196" s="4">
        <v>150.96</v>
      </c>
      <c r="O196" s="4">
        <v>24.54</v>
      </c>
      <c r="P196" s="4">
        <v>0.44</v>
      </c>
    </row>
    <row r="197" spans="1:16" x14ac:dyDescent="0.25">
      <c r="A197" s="4">
        <v>588</v>
      </c>
      <c r="B197" s="51" t="s">
        <v>45</v>
      </c>
      <c r="C197" s="51"/>
      <c r="D197" s="4">
        <v>200</v>
      </c>
      <c r="E197" s="4">
        <v>0.44</v>
      </c>
      <c r="F197" s="6">
        <v>0</v>
      </c>
      <c r="G197" s="4">
        <v>28.88</v>
      </c>
      <c r="H197" s="4">
        <v>115.6</v>
      </c>
      <c r="I197" s="4">
        <v>0</v>
      </c>
      <c r="J197" s="4">
        <v>0.04</v>
      </c>
      <c r="K197" s="4">
        <v>0</v>
      </c>
      <c r="L197" s="4">
        <v>0.2</v>
      </c>
      <c r="M197" s="4">
        <v>44.4</v>
      </c>
      <c r="N197" s="4">
        <v>15.4</v>
      </c>
      <c r="O197" s="4">
        <v>6</v>
      </c>
      <c r="P197" s="4">
        <v>1.2</v>
      </c>
    </row>
    <row r="198" spans="1:16" ht="30" customHeight="1" x14ac:dyDescent="0.25">
      <c r="A198" s="4">
        <v>1</v>
      </c>
      <c r="B198" s="51" t="s">
        <v>33</v>
      </c>
      <c r="C198" s="51"/>
      <c r="D198" s="4">
        <v>30</v>
      </c>
      <c r="E198" s="4">
        <v>1.82</v>
      </c>
      <c r="F198" s="4">
        <v>0.36</v>
      </c>
      <c r="G198" s="4">
        <v>16.059999999999999</v>
      </c>
      <c r="H198" s="4">
        <v>75.400000000000006</v>
      </c>
      <c r="I198" s="4">
        <v>0.04</v>
      </c>
      <c r="J198" s="4">
        <v>0.01</v>
      </c>
      <c r="K198" s="6">
        <v>0</v>
      </c>
      <c r="L198" s="4">
        <v>0.28999999999999998</v>
      </c>
      <c r="M198" s="4">
        <v>7.48</v>
      </c>
      <c r="N198" s="4">
        <v>34.450000000000003</v>
      </c>
      <c r="O198" s="4">
        <v>8.1300000000000008</v>
      </c>
      <c r="P198" s="4">
        <v>1.01</v>
      </c>
    </row>
    <row r="199" spans="1:16" x14ac:dyDescent="0.25">
      <c r="A199" s="61" t="s">
        <v>34</v>
      </c>
      <c r="B199" s="61"/>
      <c r="C199" s="61"/>
      <c r="D199" s="61"/>
      <c r="E199" s="4">
        <f>E196+E197+E198</f>
        <v>8.93</v>
      </c>
      <c r="F199" s="4">
        <f t="shared" ref="F199:P199" si="39">F196+F197+F198</f>
        <v>8.94</v>
      </c>
      <c r="G199" s="4">
        <f t="shared" si="39"/>
        <v>74.77</v>
      </c>
      <c r="H199" s="4">
        <f t="shared" si="39"/>
        <v>372.28</v>
      </c>
      <c r="I199" s="4">
        <f t="shared" si="39"/>
        <v>0.13</v>
      </c>
      <c r="J199" s="4">
        <f t="shared" si="39"/>
        <v>0.28999999999999998</v>
      </c>
      <c r="K199" s="4">
        <f t="shared" si="39"/>
        <v>50.28</v>
      </c>
      <c r="L199" s="4">
        <f t="shared" si="39"/>
        <v>0.89999999999999991</v>
      </c>
      <c r="M199" s="4">
        <f t="shared" si="39"/>
        <v>232.59</v>
      </c>
      <c r="N199" s="4">
        <f t="shared" si="39"/>
        <v>200.81</v>
      </c>
      <c r="O199" s="4">
        <f t="shared" si="39"/>
        <v>38.67</v>
      </c>
      <c r="P199" s="4">
        <f t="shared" si="39"/>
        <v>2.65</v>
      </c>
    </row>
    <row r="200" spans="1:16" x14ac:dyDescent="0.25">
      <c r="A200" s="62" t="s">
        <v>35</v>
      </c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</row>
    <row r="201" spans="1:16" ht="15" customHeight="1" x14ac:dyDescent="0.25">
      <c r="A201" s="4">
        <v>416</v>
      </c>
      <c r="B201" s="51" t="s">
        <v>108</v>
      </c>
      <c r="C201" s="51"/>
      <c r="D201" s="4">
        <v>50</v>
      </c>
      <c r="E201" s="4">
        <v>4.16</v>
      </c>
      <c r="F201" s="4">
        <v>10.06</v>
      </c>
      <c r="G201" s="4">
        <v>3.58</v>
      </c>
      <c r="H201" s="4">
        <v>122.1</v>
      </c>
      <c r="I201" s="4">
        <v>0.04</v>
      </c>
      <c r="J201" s="4">
        <v>0.05</v>
      </c>
      <c r="K201" s="4">
        <v>3.75</v>
      </c>
      <c r="L201" s="4">
        <v>3.14</v>
      </c>
      <c r="M201" s="4">
        <v>23.22</v>
      </c>
      <c r="N201" s="4">
        <v>1.68</v>
      </c>
      <c r="O201" s="4">
        <v>13.06</v>
      </c>
      <c r="P201" s="4">
        <v>0.06</v>
      </c>
    </row>
    <row r="202" spans="1:16" x14ac:dyDescent="0.25">
      <c r="A202" s="4">
        <v>472</v>
      </c>
      <c r="B202" s="51" t="s">
        <v>71</v>
      </c>
      <c r="C202" s="51"/>
      <c r="D202" s="4">
        <v>150</v>
      </c>
      <c r="E202" s="4">
        <v>1.6</v>
      </c>
      <c r="F202" s="4">
        <v>1.8</v>
      </c>
      <c r="G202" s="4">
        <v>10.72</v>
      </c>
      <c r="H202" s="4">
        <v>132.65</v>
      </c>
      <c r="I202" s="4">
        <v>0.08</v>
      </c>
      <c r="J202" s="4">
        <v>0.06</v>
      </c>
      <c r="K202" s="4">
        <v>9.1199999999999992</v>
      </c>
      <c r="L202" s="4">
        <v>0.08</v>
      </c>
      <c r="M202" s="4">
        <v>20.72</v>
      </c>
      <c r="N202" s="4">
        <v>47.16</v>
      </c>
      <c r="O202" s="4">
        <v>15.98</v>
      </c>
      <c r="P202" s="4">
        <v>0.57999999999999996</v>
      </c>
    </row>
    <row r="203" spans="1:16" x14ac:dyDescent="0.25">
      <c r="A203" s="4">
        <v>585</v>
      </c>
      <c r="B203" s="52" t="s">
        <v>100</v>
      </c>
      <c r="C203" s="53"/>
      <c r="D203" s="4">
        <v>200</v>
      </c>
      <c r="E203" s="4">
        <v>0.5</v>
      </c>
      <c r="F203" s="4">
        <v>0.2</v>
      </c>
      <c r="G203" s="4">
        <v>23.1</v>
      </c>
      <c r="H203" s="4">
        <v>96</v>
      </c>
      <c r="I203" s="4">
        <v>0.02</v>
      </c>
      <c r="J203" s="4">
        <v>4.3</v>
      </c>
      <c r="K203" s="4">
        <f t="shared" ref="K203" si="40">K205*30/100</f>
        <v>0</v>
      </c>
      <c r="L203" s="4">
        <v>0.08</v>
      </c>
      <c r="M203" s="4">
        <v>22</v>
      </c>
      <c r="N203" s="4">
        <v>16</v>
      </c>
      <c r="O203" s="4">
        <v>14</v>
      </c>
      <c r="P203" s="4">
        <v>1.1000000000000001</v>
      </c>
    </row>
    <row r="204" spans="1:16" ht="29.25" customHeight="1" x14ac:dyDescent="0.25">
      <c r="A204" s="4">
        <v>1</v>
      </c>
      <c r="B204" s="51" t="s">
        <v>33</v>
      </c>
      <c r="C204" s="51"/>
      <c r="D204" s="4">
        <v>30</v>
      </c>
      <c r="E204" s="4">
        <v>1.82</v>
      </c>
      <c r="F204" s="4">
        <v>0.36</v>
      </c>
      <c r="G204" s="4">
        <v>16.059999999999999</v>
      </c>
      <c r="H204" s="4">
        <v>75.400000000000006</v>
      </c>
      <c r="I204" s="4">
        <v>0.04</v>
      </c>
      <c r="J204" s="4">
        <v>0.01</v>
      </c>
      <c r="K204" s="6">
        <v>0</v>
      </c>
      <c r="L204" s="4">
        <v>0.28999999999999998</v>
      </c>
      <c r="M204" s="4">
        <v>7.48</v>
      </c>
      <c r="N204" s="4">
        <v>34.450000000000003</v>
      </c>
      <c r="O204" s="4">
        <v>8.1300000000000008</v>
      </c>
      <c r="P204" s="4">
        <v>1.01</v>
      </c>
    </row>
    <row r="205" spans="1:16" ht="15" customHeight="1" x14ac:dyDescent="0.25">
      <c r="A205" s="4">
        <v>1</v>
      </c>
      <c r="B205" s="51" t="s">
        <v>128</v>
      </c>
      <c r="C205" s="51"/>
      <c r="D205" s="4">
        <v>30</v>
      </c>
      <c r="E205" s="4">
        <v>2.46</v>
      </c>
      <c r="F205" s="4">
        <v>0.64</v>
      </c>
      <c r="G205" s="4">
        <v>14.58</v>
      </c>
      <c r="H205" s="4">
        <v>76.5</v>
      </c>
      <c r="I205" s="4">
        <v>0.14000000000000001</v>
      </c>
      <c r="J205" s="4">
        <v>0.01</v>
      </c>
      <c r="K205" s="6">
        <v>0</v>
      </c>
      <c r="L205" s="4">
        <v>0.54</v>
      </c>
      <c r="M205" s="4">
        <v>27.1</v>
      </c>
      <c r="N205" s="4">
        <v>21</v>
      </c>
      <c r="O205" s="4">
        <v>10.68</v>
      </c>
      <c r="P205" s="4">
        <v>0.9</v>
      </c>
    </row>
    <row r="206" spans="1:16" x14ac:dyDescent="0.25">
      <c r="A206" s="61" t="s">
        <v>40</v>
      </c>
      <c r="B206" s="61"/>
      <c r="C206" s="61"/>
      <c r="D206" s="61"/>
      <c r="E206" s="6">
        <f>E201+E202+E204+E205+E203</f>
        <v>10.54</v>
      </c>
      <c r="F206" s="6">
        <f t="shared" ref="F206:P206" si="41">F201+F202+F204+F205+F203</f>
        <v>13.06</v>
      </c>
      <c r="G206" s="6">
        <f t="shared" si="41"/>
        <v>68.039999999999992</v>
      </c>
      <c r="H206" s="6">
        <f t="shared" si="41"/>
        <v>502.65</v>
      </c>
      <c r="I206" s="6">
        <f t="shared" si="41"/>
        <v>0.32000000000000006</v>
      </c>
      <c r="J206" s="6">
        <f t="shared" si="41"/>
        <v>4.43</v>
      </c>
      <c r="K206" s="6">
        <f t="shared" si="41"/>
        <v>12.87</v>
      </c>
      <c r="L206" s="6">
        <f t="shared" si="41"/>
        <v>4.1300000000000008</v>
      </c>
      <c r="M206" s="6">
        <f t="shared" si="41"/>
        <v>100.52000000000001</v>
      </c>
      <c r="N206" s="6">
        <f t="shared" si="41"/>
        <v>120.28999999999999</v>
      </c>
      <c r="O206" s="6">
        <f t="shared" si="41"/>
        <v>61.85</v>
      </c>
      <c r="P206" s="6">
        <f t="shared" si="41"/>
        <v>3.65</v>
      </c>
    </row>
    <row r="207" spans="1:16" x14ac:dyDescent="0.25">
      <c r="A207" s="61" t="s">
        <v>41</v>
      </c>
      <c r="B207" s="61"/>
      <c r="C207" s="61"/>
      <c r="D207" s="61"/>
      <c r="E207" s="4">
        <f t="shared" ref="E207:P207" si="42">E199+E206</f>
        <v>19.47</v>
      </c>
      <c r="F207" s="4">
        <f t="shared" si="42"/>
        <v>22</v>
      </c>
      <c r="G207" s="4">
        <f t="shared" si="42"/>
        <v>142.81</v>
      </c>
      <c r="H207" s="4">
        <f t="shared" si="42"/>
        <v>874.93</v>
      </c>
      <c r="I207" s="4">
        <f t="shared" si="42"/>
        <v>0.45000000000000007</v>
      </c>
      <c r="J207" s="4">
        <f t="shared" si="42"/>
        <v>4.72</v>
      </c>
      <c r="K207" s="4">
        <f t="shared" si="42"/>
        <v>63.15</v>
      </c>
      <c r="L207" s="4">
        <f t="shared" si="42"/>
        <v>5.0300000000000011</v>
      </c>
      <c r="M207" s="4">
        <f t="shared" si="42"/>
        <v>333.11</v>
      </c>
      <c r="N207" s="4">
        <f t="shared" si="42"/>
        <v>321.10000000000002</v>
      </c>
      <c r="O207" s="4">
        <f t="shared" si="42"/>
        <v>100.52000000000001</v>
      </c>
      <c r="P207" s="4">
        <f t="shared" si="42"/>
        <v>6.3</v>
      </c>
    </row>
    <row r="208" spans="1:16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69" t="s">
        <v>148</v>
      </c>
      <c r="L208" s="69"/>
      <c r="M208" s="69"/>
      <c r="N208" s="69"/>
      <c r="O208" s="69"/>
      <c r="P208" s="69"/>
    </row>
    <row r="209" spans="1:16" x14ac:dyDescent="0.25">
      <c r="A209" s="70" t="s">
        <v>75</v>
      </c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</row>
    <row r="210" spans="1:16" x14ac:dyDescent="0.25">
      <c r="A210" s="8" t="s">
        <v>112</v>
      </c>
      <c r="B210" s="9"/>
      <c r="C210" s="9"/>
      <c r="D210" s="35"/>
      <c r="E210" s="34" t="s">
        <v>2</v>
      </c>
      <c r="F210" s="55" t="s">
        <v>53</v>
      </c>
      <c r="G210" s="56"/>
      <c r="H210" s="56"/>
      <c r="I210" s="57" t="s">
        <v>4</v>
      </c>
      <c r="J210" s="57"/>
      <c r="K210" s="58" t="s">
        <v>5</v>
      </c>
      <c r="L210" s="58"/>
      <c r="M210" s="58"/>
      <c r="N210" s="58"/>
      <c r="O210" s="58"/>
      <c r="P210" s="58"/>
    </row>
    <row r="211" spans="1:16" x14ac:dyDescent="0.25">
      <c r="A211" s="9"/>
      <c r="B211" s="9"/>
      <c r="C211" s="9"/>
      <c r="D211" s="59" t="s">
        <v>6</v>
      </c>
      <c r="E211" s="59"/>
      <c r="F211" s="33">
        <v>2</v>
      </c>
      <c r="G211" s="9"/>
      <c r="H211" s="35"/>
      <c r="I211" s="57" t="s">
        <v>8</v>
      </c>
      <c r="J211" s="57"/>
      <c r="K211" s="60" t="s">
        <v>113</v>
      </c>
      <c r="L211" s="60"/>
      <c r="M211" s="60"/>
      <c r="N211" s="60"/>
      <c r="O211" s="60"/>
      <c r="P211" s="60"/>
    </row>
    <row r="212" spans="1:16" x14ac:dyDescent="0.25">
      <c r="A212" s="65" t="s">
        <v>10</v>
      </c>
      <c r="B212" s="65" t="s">
        <v>11</v>
      </c>
      <c r="C212" s="65"/>
      <c r="D212" s="65" t="s">
        <v>12</v>
      </c>
      <c r="E212" s="63" t="s">
        <v>13</v>
      </c>
      <c r="F212" s="63"/>
      <c r="G212" s="63"/>
      <c r="H212" s="65" t="s">
        <v>14</v>
      </c>
      <c r="I212" s="63" t="s">
        <v>15</v>
      </c>
      <c r="J212" s="63"/>
      <c r="K212" s="63"/>
      <c r="L212" s="63"/>
      <c r="M212" s="63" t="s">
        <v>16</v>
      </c>
      <c r="N212" s="63"/>
      <c r="O212" s="63"/>
      <c r="P212" s="63"/>
    </row>
    <row r="213" spans="1:16" x14ac:dyDescent="0.25">
      <c r="A213" s="66"/>
      <c r="B213" s="67"/>
      <c r="C213" s="68"/>
      <c r="D213" s="66"/>
      <c r="E213" s="36" t="s">
        <v>17</v>
      </c>
      <c r="F213" s="36" t="s">
        <v>18</v>
      </c>
      <c r="G213" s="36" t="s">
        <v>19</v>
      </c>
      <c r="H213" s="66"/>
      <c r="I213" s="36" t="s">
        <v>20</v>
      </c>
      <c r="J213" s="36" t="s">
        <v>21</v>
      </c>
      <c r="K213" s="36" t="s">
        <v>22</v>
      </c>
      <c r="L213" s="36" t="s">
        <v>23</v>
      </c>
      <c r="M213" s="36" t="s">
        <v>24</v>
      </c>
      <c r="N213" s="36" t="s">
        <v>25</v>
      </c>
      <c r="O213" s="36" t="s">
        <v>26</v>
      </c>
      <c r="P213" s="36" t="s">
        <v>27</v>
      </c>
    </row>
    <row r="214" spans="1:16" x14ac:dyDescent="0.25">
      <c r="A214" s="37">
        <v>1</v>
      </c>
      <c r="B214" s="64">
        <v>2</v>
      </c>
      <c r="C214" s="64"/>
      <c r="D214" s="37">
        <v>3</v>
      </c>
      <c r="E214" s="37">
        <v>4</v>
      </c>
      <c r="F214" s="37">
        <v>5</v>
      </c>
      <c r="G214" s="37">
        <v>6</v>
      </c>
      <c r="H214" s="37">
        <v>7</v>
      </c>
      <c r="I214" s="37">
        <v>8</v>
      </c>
      <c r="J214" s="37">
        <v>9</v>
      </c>
      <c r="K214" s="37">
        <v>10</v>
      </c>
      <c r="L214" s="37">
        <v>11</v>
      </c>
      <c r="M214" s="37">
        <v>12</v>
      </c>
      <c r="N214" s="37">
        <v>13</v>
      </c>
      <c r="O214" s="37">
        <v>14</v>
      </c>
      <c r="P214" s="37">
        <v>15</v>
      </c>
    </row>
    <row r="215" spans="1:16" x14ac:dyDescent="0.25">
      <c r="A215" s="62" t="s">
        <v>29</v>
      </c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</row>
    <row r="216" spans="1:16" ht="15" customHeight="1" x14ac:dyDescent="0.25">
      <c r="A216" s="4">
        <v>41</v>
      </c>
      <c r="B216" s="51" t="s">
        <v>44</v>
      </c>
      <c r="C216" s="51"/>
      <c r="D216" s="4">
        <v>10</v>
      </c>
      <c r="E216" s="4">
        <v>0.06</v>
      </c>
      <c r="F216" s="4">
        <v>8.25</v>
      </c>
      <c r="G216" s="4">
        <v>0.09</v>
      </c>
      <c r="H216" s="4">
        <v>74.849999999999994</v>
      </c>
      <c r="I216" s="4">
        <v>3.0000000000000001E-3</v>
      </c>
      <c r="J216" s="4">
        <v>0.28000000000000003</v>
      </c>
      <c r="K216" s="4">
        <v>0.04</v>
      </c>
      <c r="L216" s="4">
        <v>0.1</v>
      </c>
      <c r="M216" s="4">
        <v>1.8</v>
      </c>
      <c r="N216" s="4">
        <v>2.6</v>
      </c>
      <c r="O216" s="4">
        <v>1.9</v>
      </c>
      <c r="P216" s="4">
        <v>0.05</v>
      </c>
    </row>
    <row r="217" spans="1:16" ht="15" customHeight="1" x14ac:dyDescent="0.25">
      <c r="A217" s="4">
        <v>257</v>
      </c>
      <c r="B217" s="51" t="s">
        <v>56</v>
      </c>
      <c r="C217" s="51"/>
      <c r="D217" s="4" t="s">
        <v>31</v>
      </c>
      <c r="E217" s="4">
        <v>7.48</v>
      </c>
      <c r="F217" s="4">
        <v>12.8</v>
      </c>
      <c r="G217" s="4">
        <v>37.4</v>
      </c>
      <c r="H217" s="4">
        <v>294.8</v>
      </c>
      <c r="I217" s="4">
        <v>0.5</v>
      </c>
      <c r="J217" s="4">
        <v>0.8</v>
      </c>
      <c r="K217" s="4">
        <v>0.1</v>
      </c>
      <c r="L217" s="4">
        <v>0.1</v>
      </c>
      <c r="M217" s="4">
        <v>33.9</v>
      </c>
      <c r="N217" s="4">
        <v>101.44</v>
      </c>
      <c r="O217" s="4">
        <v>53.72</v>
      </c>
      <c r="P217" s="4">
        <v>1.5</v>
      </c>
    </row>
    <row r="218" spans="1:16" ht="15" customHeight="1" x14ac:dyDescent="0.25">
      <c r="A218" s="4">
        <v>628</v>
      </c>
      <c r="B218" s="51" t="s">
        <v>48</v>
      </c>
      <c r="C218" s="51"/>
      <c r="D218" s="4" t="s">
        <v>96</v>
      </c>
      <c r="E218" s="4">
        <v>0.2</v>
      </c>
      <c r="F218" s="4">
        <v>0.06</v>
      </c>
      <c r="G218" s="4">
        <v>15.02</v>
      </c>
      <c r="H218" s="4">
        <v>58</v>
      </c>
      <c r="I218" s="4">
        <v>0</v>
      </c>
      <c r="J218" s="4">
        <v>0.02</v>
      </c>
      <c r="K218" s="4">
        <v>0</v>
      </c>
      <c r="L218" s="4">
        <v>0</v>
      </c>
      <c r="M218" s="4">
        <v>5.4</v>
      </c>
      <c r="N218" s="4">
        <v>8.24</v>
      </c>
      <c r="O218" s="4">
        <v>4.4000000000000004</v>
      </c>
      <c r="P218" s="4">
        <v>0.88</v>
      </c>
    </row>
    <row r="219" spans="1:16" ht="30" customHeight="1" x14ac:dyDescent="0.25">
      <c r="A219" s="4">
        <v>1</v>
      </c>
      <c r="B219" s="51" t="s">
        <v>33</v>
      </c>
      <c r="C219" s="51"/>
      <c r="D219" s="4">
        <v>30</v>
      </c>
      <c r="E219" s="4">
        <v>1.82</v>
      </c>
      <c r="F219" s="4">
        <v>0.36</v>
      </c>
      <c r="G219" s="4">
        <v>16.059999999999999</v>
      </c>
      <c r="H219" s="4">
        <v>75.400000000000006</v>
      </c>
      <c r="I219" s="4">
        <v>0.04</v>
      </c>
      <c r="J219" s="4">
        <v>0.01</v>
      </c>
      <c r="K219" s="6">
        <v>0</v>
      </c>
      <c r="L219" s="4">
        <v>0.28999999999999998</v>
      </c>
      <c r="M219" s="4">
        <v>7.48</v>
      </c>
      <c r="N219" s="4">
        <v>34.450000000000003</v>
      </c>
      <c r="O219" s="4">
        <v>8.1300000000000008</v>
      </c>
      <c r="P219" s="4">
        <v>1.01</v>
      </c>
    </row>
    <row r="220" spans="1:16" x14ac:dyDescent="0.25">
      <c r="A220" s="61" t="s">
        <v>34</v>
      </c>
      <c r="B220" s="61"/>
      <c r="C220" s="61"/>
      <c r="D220" s="61"/>
      <c r="E220" s="4">
        <f>E216+E218+E219+E217</f>
        <v>9.56</v>
      </c>
      <c r="F220" s="4">
        <f t="shared" ref="F220:P220" si="43">F216+F218+F219+F217</f>
        <v>21.47</v>
      </c>
      <c r="G220" s="4">
        <f t="shared" si="43"/>
        <v>68.569999999999993</v>
      </c>
      <c r="H220" s="4">
        <f t="shared" si="43"/>
        <v>503.05</v>
      </c>
      <c r="I220" s="4">
        <f t="shared" si="43"/>
        <v>0.54300000000000004</v>
      </c>
      <c r="J220" s="4">
        <f t="shared" si="43"/>
        <v>1.1100000000000001</v>
      </c>
      <c r="K220" s="4">
        <f t="shared" si="43"/>
        <v>0.14000000000000001</v>
      </c>
      <c r="L220" s="4">
        <f t="shared" si="43"/>
        <v>0.49</v>
      </c>
      <c r="M220" s="4">
        <f t="shared" si="43"/>
        <v>48.58</v>
      </c>
      <c r="N220" s="4">
        <f t="shared" si="43"/>
        <v>146.73000000000002</v>
      </c>
      <c r="O220" s="4">
        <f t="shared" si="43"/>
        <v>68.150000000000006</v>
      </c>
      <c r="P220" s="4">
        <f t="shared" si="43"/>
        <v>3.44</v>
      </c>
    </row>
    <row r="221" spans="1:16" x14ac:dyDescent="0.25">
      <c r="A221" s="62" t="s">
        <v>35</v>
      </c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</row>
    <row r="222" spans="1:16" x14ac:dyDescent="0.25">
      <c r="A222" s="4">
        <v>303</v>
      </c>
      <c r="B222" s="51" t="s">
        <v>122</v>
      </c>
      <c r="C222" s="51"/>
      <c r="D222" s="4">
        <v>75</v>
      </c>
      <c r="E222" s="4">
        <v>13.8</v>
      </c>
      <c r="F222" s="4">
        <v>7.5</v>
      </c>
      <c r="G222" s="4">
        <v>6.3</v>
      </c>
      <c r="H222" s="4">
        <v>145.9</v>
      </c>
      <c r="I222" s="4">
        <v>0.1</v>
      </c>
      <c r="J222" s="4">
        <v>7.3</v>
      </c>
      <c r="K222" s="4">
        <v>40</v>
      </c>
      <c r="L222" s="4">
        <v>1.6</v>
      </c>
      <c r="M222" s="4">
        <v>33</v>
      </c>
      <c r="N222" s="4">
        <v>142.69999999999999</v>
      </c>
      <c r="O222" s="4">
        <v>18.600000000000001</v>
      </c>
      <c r="P222" s="4">
        <v>1.1000000000000001</v>
      </c>
    </row>
    <row r="223" spans="1:16" x14ac:dyDescent="0.25">
      <c r="A223" s="4">
        <v>469</v>
      </c>
      <c r="B223" s="51" t="s">
        <v>38</v>
      </c>
      <c r="C223" s="51"/>
      <c r="D223" s="4">
        <v>150</v>
      </c>
      <c r="E223" s="4">
        <v>5.4</v>
      </c>
      <c r="F223" s="4">
        <v>7.5</v>
      </c>
      <c r="G223" s="4">
        <v>32.6</v>
      </c>
      <c r="H223" s="4">
        <v>217</v>
      </c>
      <c r="I223" s="4">
        <v>0.37</v>
      </c>
      <c r="J223" s="4">
        <v>1.23</v>
      </c>
      <c r="K223" s="4">
        <v>0.1</v>
      </c>
      <c r="L223" s="4">
        <v>0.2</v>
      </c>
      <c r="M223" s="4">
        <v>86.29</v>
      </c>
      <c r="N223" s="4">
        <v>19.899999999999999</v>
      </c>
      <c r="O223" s="4">
        <v>26.5</v>
      </c>
      <c r="P223" s="4">
        <v>29.8</v>
      </c>
    </row>
    <row r="224" spans="1:16" x14ac:dyDescent="0.25">
      <c r="A224" s="4">
        <v>588</v>
      </c>
      <c r="B224" s="51" t="s">
        <v>45</v>
      </c>
      <c r="C224" s="51"/>
      <c r="D224" s="4">
        <v>200</v>
      </c>
      <c r="E224" s="4">
        <v>0.44</v>
      </c>
      <c r="F224" s="6">
        <v>0</v>
      </c>
      <c r="G224" s="4">
        <v>28.88</v>
      </c>
      <c r="H224" s="4">
        <v>115.6</v>
      </c>
      <c r="I224" s="4">
        <v>0</v>
      </c>
      <c r="J224" s="4">
        <v>0.04</v>
      </c>
      <c r="K224" s="4">
        <v>0</v>
      </c>
      <c r="L224" s="4">
        <v>0.2</v>
      </c>
      <c r="M224" s="4">
        <v>44.4</v>
      </c>
      <c r="N224" s="4">
        <v>15.4</v>
      </c>
      <c r="O224" s="4">
        <v>6</v>
      </c>
      <c r="P224" s="4">
        <v>1.2</v>
      </c>
    </row>
    <row r="225" spans="1:16" ht="15" customHeight="1" x14ac:dyDescent="0.25">
      <c r="A225" s="4">
        <v>1</v>
      </c>
      <c r="B225" s="51" t="s">
        <v>33</v>
      </c>
      <c r="C225" s="51"/>
      <c r="D225" s="4">
        <v>30</v>
      </c>
      <c r="E225" s="4">
        <v>1.82</v>
      </c>
      <c r="F225" s="4">
        <v>0.36</v>
      </c>
      <c r="G225" s="4">
        <v>16.059999999999999</v>
      </c>
      <c r="H225" s="4">
        <v>75.400000000000006</v>
      </c>
      <c r="I225" s="4">
        <v>0.04</v>
      </c>
      <c r="J225" s="4">
        <v>0.01</v>
      </c>
      <c r="K225" s="6">
        <v>0</v>
      </c>
      <c r="L225" s="4">
        <v>0.28999999999999998</v>
      </c>
      <c r="M225" s="4">
        <v>7.48</v>
      </c>
      <c r="N225" s="4">
        <v>34.450000000000003</v>
      </c>
      <c r="O225" s="4">
        <v>8.1300000000000008</v>
      </c>
      <c r="P225" s="4">
        <v>1.01</v>
      </c>
    </row>
    <row r="226" spans="1:16" ht="15" customHeight="1" x14ac:dyDescent="0.25">
      <c r="A226" s="4">
        <v>1</v>
      </c>
      <c r="B226" s="51" t="s">
        <v>128</v>
      </c>
      <c r="C226" s="51"/>
      <c r="D226" s="4">
        <v>30</v>
      </c>
      <c r="E226" s="4">
        <v>2.46</v>
      </c>
      <c r="F226" s="4">
        <v>0.64</v>
      </c>
      <c r="G226" s="4">
        <v>14.58</v>
      </c>
      <c r="H226" s="4">
        <v>76.5</v>
      </c>
      <c r="I226" s="4">
        <v>0.14000000000000001</v>
      </c>
      <c r="J226" s="4">
        <v>0.01</v>
      </c>
      <c r="K226" s="6">
        <v>0</v>
      </c>
      <c r="L226" s="4">
        <v>0.54</v>
      </c>
      <c r="M226" s="4">
        <v>27.1</v>
      </c>
      <c r="N226" s="4">
        <v>21</v>
      </c>
      <c r="O226" s="4">
        <v>10.68</v>
      </c>
      <c r="P226" s="4">
        <v>0.9</v>
      </c>
    </row>
    <row r="227" spans="1:16" x14ac:dyDescent="0.25">
      <c r="A227" s="61" t="s">
        <v>40</v>
      </c>
      <c r="B227" s="61"/>
      <c r="C227" s="61"/>
      <c r="D227" s="61"/>
      <c r="E227" s="4">
        <f>E226+E225+E223+E222+E224</f>
        <v>23.92</v>
      </c>
      <c r="F227" s="4">
        <f t="shared" ref="F227:P227" si="44">F226+F225+F223+F222+F224</f>
        <v>16</v>
      </c>
      <c r="G227" s="4">
        <f t="shared" si="44"/>
        <v>98.42</v>
      </c>
      <c r="H227" s="4">
        <f t="shared" si="44"/>
        <v>630.4</v>
      </c>
      <c r="I227" s="4">
        <f t="shared" si="44"/>
        <v>0.65</v>
      </c>
      <c r="J227" s="4">
        <f t="shared" si="44"/>
        <v>8.59</v>
      </c>
      <c r="K227" s="4">
        <f t="shared" si="44"/>
        <v>40.1</v>
      </c>
      <c r="L227" s="4">
        <f t="shared" si="44"/>
        <v>2.83</v>
      </c>
      <c r="M227" s="4">
        <f t="shared" si="44"/>
        <v>198.27</v>
      </c>
      <c r="N227" s="4">
        <f t="shared" si="44"/>
        <v>233.45</v>
      </c>
      <c r="O227" s="4">
        <f t="shared" si="44"/>
        <v>69.91</v>
      </c>
      <c r="P227" s="4">
        <f t="shared" si="44"/>
        <v>34.010000000000005</v>
      </c>
    </row>
    <row r="228" spans="1:16" x14ac:dyDescent="0.25">
      <c r="A228" s="61" t="s">
        <v>41</v>
      </c>
      <c r="B228" s="61"/>
      <c r="C228" s="61"/>
      <c r="D228" s="61"/>
      <c r="E228" s="4">
        <f t="shared" ref="E228:P228" si="45">E227+E220</f>
        <v>33.480000000000004</v>
      </c>
      <c r="F228" s="4">
        <f t="shared" si="45"/>
        <v>37.47</v>
      </c>
      <c r="G228" s="4">
        <f t="shared" si="45"/>
        <v>166.99</v>
      </c>
      <c r="H228" s="4">
        <f t="shared" si="45"/>
        <v>1133.45</v>
      </c>
      <c r="I228" s="4">
        <f t="shared" si="45"/>
        <v>1.1930000000000001</v>
      </c>
      <c r="J228" s="4">
        <f t="shared" si="45"/>
        <v>9.6999999999999993</v>
      </c>
      <c r="K228" s="4">
        <f t="shared" si="45"/>
        <v>40.24</v>
      </c>
      <c r="L228" s="4">
        <f t="shared" si="45"/>
        <v>3.3200000000000003</v>
      </c>
      <c r="M228" s="4">
        <f t="shared" si="45"/>
        <v>246.85000000000002</v>
      </c>
      <c r="N228" s="4">
        <f t="shared" si="45"/>
        <v>380.18</v>
      </c>
      <c r="O228" s="4">
        <f t="shared" si="45"/>
        <v>138.06</v>
      </c>
      <c r="P228" s="4">
        <f t="shared" si="45"/>
        <v>37.450000000000003</v>
      </c>
    </row>
    <row r="229" spans="1:16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69" t="s">
        <v>148</v>
      </c>
      <c r="L229" s="69"/>
      <c r="M229" s="69"/>
      <c r="N229" s="69"/>
      <c r="O229" s="69"/>
      <c r="P229" s="69"/>
    </row>
    <row r="230" spans="1:16" x14ac:dyDescent="0.25">
      <c r="A230" s="70" t="s">
        <v>76</v>
      </c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</row>
    <row r="231" spans="1:16" x14ac:dyDescent="0.25">
      <c r="A231" s="8" t="s">
        <v>112</v>
      </c>
      <c r="B231" s="9"/>
      <c r="C231" s="9"/>
      <c r="D231" s="45"/>
      <c r="E231" s="44" t="s">
        <v>2</v>
      </c>
      <c r="F231" s="55" t="s">
        <v>55</v>
      </c>
      <c r="G231" s="56"/>
      <c r="H231" s="56"/>
      <c r="I231" s="57" t="s">
        <v>4</v>
      </c>
      <c r="J231" s="57"/>
      <c r="K231" s="58" t="s">
        <v>5</v>
      </c>
      <c r="L231" s="58"/>
      <c r="M231" s="58"/>
      <c r="N231" s="58"/>
      <c r="O231" s="58"/>
      <c r="P231" s="58"/>
    </row>
    <row r="232" spans="1:16" x14ac:dyDescent="0.25">
      <c r="A232" s="9"/>
      <c r="B232" s="9"/>
      <c r="C232" s="9"/>
      <c r="D232" s="59" t="s">
        <v>6</v>
      </c>
      <c r="E232" s="59"/>
      <c r="F232" s="43">
        <v>2</v>
      </c>
      <c r="G232" s="9"/>
      <c r="H232" s="45"/>
      <c r="I232" s="57" t="s">
        <v>8</v>
      </c>
      <c r="J232" s="57"/>
      <c r="K232" s="60" t="s">
        <v>113</v>
      </c>
      <c r="L232" s="60"/>
      <c r="M232" s="60"/>
      <c r="N232" s="60"/>
      <c r="O232" s="60"/>
      <c r="P232" s="60"/>
    </row>
    <row r="233" spans="1:16" x14ac:dyDescent="0.25">
      <c r="A233" s="65" t="s">
        <v>10</v>
      </c>
      <c r="B233" s="65" t="s">
        <v>11</v>
      </c>
      <c r="C233" s="65"/>
      <c r="D233" s="65" t="s">
        <v>12</v>
      </c>
      <c r="E233" s="63" t="s">
        <v>13</v>
      </c>
      <c r="F233" s="63"/>
      <c r="G233" s="63"/>
      <c r="H233" s="65" t="s">
        <v>14</v>
      </c>
      <c r="I233" s="63" t="s">
        <v>15</v>
      </c>
      <c r="J233" s="63"/>
      <c r="K233" s="63"/>
      <c r="L233" s="63"/>
      <c r="M233" s="63" t="s">
        <v>16</v>
      </c>
      <c r="N233" s="63"/>
      <c r="O233" s="63"/>
      <c r="P233" s="63"/>
    </row>
    <row r="234" spans="1:16" x14ac:dyDescent="0.25">
      <c r="A234" s="66"/>
      <c r="B234" s="67"/>
      <c r="C234" s="68"/>
      <c r="D234" s="66"/>
      <c r="E234" s="41" t="s">
        <v>17</v>
      </c>
      <c r="F234" s="41" t="s">
        <v>18</v>
      </c>
      <c r="G234" s="41" t="s">
        <v>19</v>
      </c>
      <c r="H234" s="66"/>
      <c r="I234" s="41" t="s">
        <v>20</v>
      </c>
      <c r="J234" s="41" t="s">
        <v>21</v>
      </c>
      <c r="K234" s="41" t="s">
        <v>22</v>
      </c>
      <c r="L234" s="41" t="s">
        <v>23</v>
      </c>
      <c r="M234" s="41" t="s">
        <v>24</v>
      </c>
      <c r="N234" s="41" t="s">
        <v>25</v>
      </c>
      <c r="O234" s="41" t="s">
        <v>26</v>
      </c>
      <c r="P234" s="41" t="s">
        <v>27</v>
      </c>
    </row>
    <row r="235" spans="1:16" x14ac:dyDescent="0.25">
      <c r="A235" s="42">
        <v>1</v>
      </c>
      <c r="B235" s="64">
        <v>2</v>
      </c>
      <c r="C235" s="64"/>
      <c r="D235" s="42">
        <v>3</v>
      </c>
      <c r="E235" s="42">
        <v>4</v>
      </c>
      <c r="F235" s="42">
        <v>5</v>
      </c>
      <c r="G235" s="42">
        <v>6</v>
      </c>
      <c r="H235" s="42">
        <v>7</v>
      </c>
      <c r="I235" s="42">
        <v>8</v>
      </c>
      <c r="J235" s="42">
        <v>9</v>
      </c>
      <c r="K235" s="42">
        <v>10</v>
      </c>
      <c r="L235" s="42">
        <v>11</v>
      </c>
      <c r="M235" s="42">
        <v>12</v>
      </c>
      <c r="N235" s="42">
        <v>13</v>
      </c>
      <c r="O235" s="42">
        <v>14</v>
      </c>
      <c r="P235" s="42">
        <v>15</v>
      </c>
    </row>
    <row r="236" spans="1:16" x14ac:dyDescent="0.25">
      <c r="A236" s="62" t="s">
        <v>29</v>
      </c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</row>
    <row r="237" spans="1:16" ht="15" customHeight="1" x14ac:dyDescent="0.25">
      <c r="A237" s="4">
        <v>257</v>
      </c>
      <c r="B237" s="51" t="s">
        <v>119</v>
      </c>
      <c r="C237" s="51"/>
      <c r="D237" s="4" t="s">
        <v>139</v>
      </c>
      <c r="E237" s="4">
        <v>5.69</v>
      </c>
      <c r="F237" s="4">
        <v>19.600000000000001</v>
      </c>
      <c r="G237" s="4">
        <v>9.1999999999999993</v>
      </c>
      <c r="H237" s="4">
        <v>424.64</v>
      </c>
      <c r="I237" s="4">
        <v>0.08</v>
      </c>
      <c r="J237" s="4">
        <v>0.31</v>
      </c>
      <c r="K237" s="4">
        <v>116.03</v>
      </c>
      <c r="L237" s="4">
        <v>0.17</v>
      </c>
      <c r="M237" s="4">
        <v>233.75</v>
      </c>
      <c r="N237" s="4">
        <v>177.33</v>
      </c>
      <c r="O237" s="4">
        <v>26.89</v>
      </c>
      <c r="P237" s="4">
        <v>0.24</v>
      </c>
    </row>
    <row r="238" spans="1:16" ht="15" customHeight="1" x14ac:dyDescent="0.25">
      <c r="A238" s="4">
        <v>591</v>
      </c>
      <c r="B238" s="51" t="s">
        <v>109</v>
      </c>
      <c r="C238" s="51"/>
      <c r="D238" s="4">
        <v>150</v>
      </c>
      <c r="E238" s="4">
        <v>0.02</v>
      </c>
      <c r="F238" s="4">
        <v>0</v>
      </c>
      <c r="G238" s="4">
        <v>16.559999999999999</v>
      </c>
      <c r="H238" s="4">
        <v>94.73</v>
      </c>
      <c r="I238" s="4">
        <v>0.02</v>
      </c>
      <c r="J238" s="4">
        <v>41.25</v>
      </c>
      <c r="K238" s="4">
        <v>0</v>
      </c>
      <c r="L238" s="4">
        <v>0.08</v>
      </c>
      <c r="M238" s="4">
        <v>25.5</v>
      </c>
      <c r="N238" s="4">
        <v>17.25</v>
      </c>
      <c r="O238" s="4">
        <v>9.75</v>
      </c>
      <c r="P238" s="4">
        <v>0.23</v>
      </c>
    </row>
    <row r="239" spans="1:16" ht="30" customHeight="1" x14ac:dyDescent="0.25">
      <c r="A239" s="4">
        <v>1</v>
      </c>
      <c r="B239" s="51" t="s">
        <v>33</v>
      </c>
      <c r="C239" s="51"/>
      <c r="D239" s="4">
        <v>30</v>
      </c>
      <c r="E239" s="4">
        <v>1.82</v>
      </c>
      <c r="F239" s="4">
        <v>0.36</v>
      </c>
      <c r="G239" s="4">
        <v>16.059999999999999</v>
      </c>
      <c r="H239" s="4">
        <v>75.400000000000006</v>
      </c>
      <c r="I239" s="4">
        <v>0.04</v>
      </c>
      <c r="J239" s="4">
        <v>0.01</v>
      </c>
      <c r="K239" s="6">
        <v>0</v>
      </c>
      <c r="L239" s="4">
        <v>0.28999999999999998</v>
      </c>
      <c r="M239" s="4">
        <v>7.48</v>
      </c>
      <c r="N239" s="4">
        <v>34.450000000000003</v>
      </c>
      <c r="O239" s="4">
        <v>8.1300000000000008</v>
      </c>
      <c r="P239" s="4">
        <v>1.01</v>
      </c>
    </row>
    <row r="240" spans="1:16" x14ac:dyDescent="0.25">
      <c r="A240" s="61" t="s">
        <v>34</v>
      </c>
      <c r="B240" s="61"/>
      <c r="C240" s="61"/>
      <c r="D240" s="61"/>
      <c r="E240" s="6">
        <f>E238+E239+E237</f>
        <v>7.53</v>
      </c>
      <c r="F240" s="6">
        <f t="shared" ref="F240:P240" si="46">F238+F239+F237</f>
        <v>19.96</v>
      </c>
      <c r="G240" s="6">
        <f t="shared" si="46"/>
        <v>41.819999999999993</v>
      </c>
      <c r="H240" s="6">
        <f t="shared" si="46"/>
        <v>594.77</v>
      </c>
      <c r="I240" s="6">
        <f t="shared" si="46"/>
        <v>0.14000000000000001</v>
      </c>
      <c r="J240" s="6">
        <f t="shared" si="46"/>
        <v>41.57</v>
      </c>
      <c r="K240" s="6">
        <f t="shared" si="46"/>
        <v>116.03</v>
      </c>
      <c r="L240" s="6">
        <f t="shared" si="46"/>
        <v>0.54</v>
      </c>
      <c r="M240" s="6">
        <f t="shared" si="46"/>
        <v>266.73</v>
      </c>
      <c r="N240" s="6">
        <f t="shared" si="46"/>
        <v>229.03000000000003</v>
      </c>
      <c r="O240" s="6">
        <f t="shared" si="46"/>
        <v>44.77</v>
      </c>
      <c r="P240" s="6">
        <f t="shared" si="46"/>
        <v>1.48</v>
      </c>
    </row>
    <row r="241" spans="1:16" x14ac:dyDescent="0.25">
      <c r="A241" s="62" t="s">
        <v>35</v>
      </c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</row>
    <row r="242" spans="1:16" ht="30" customHeight="1" x14ac:dyDescent="0.25">
      <c r="A242" s="4">
        <v>131</v>
      </c>
      <c r="B242" s="51" t="s">
        <v>146</v>
      </c>
      <c r="C242" s="51"/>
      <c r="D242" s="4" t="s">
        <v>140</v>
      </c>
      <c r="E242" s="4">
        <v>6.9</v>
      </c>
      <c r="F242" s="4">
        <v>4.4000000000000004</v>
      </c>
      <c r="G242" s="4">
        <v>34.869999999999997</v>
      </c>
      <c r="H242" s="4">
        <v>165.33</v>
      </c>
      <c r="I242" s="4">
        <v>0.26</v>
      </c>
      <c r="J242" s="4">
        <v>18.100000000000001</v>
      </c>
      <c r="K242" s="4">
        <v>234.2</v>
      </c>
      <c r="L242" s="4">
        <v>2.2999999999999998</v>
      </c>
      <c r="M242" s="4">
        <v>97.1</v>
      </c>
      <c r="N242" s="4">
        <v>150.5</v>
      </c>
      <c r="O242" s="4">
        <v>66.8</v>
      </c>
      <c r="P242" s="4">
        <v>2.02</v>
      </c>
    </row>
    <row r="243" spans="1:16" ht="15" customHeight="1" x14ac:dyDescent="0.25">
      <c r="A243" s="4"/>
      <c r="B243" s="51" t="s">
        <v>147</v>
      </c>
      <c r="C243" s="51"/>
      <c r="D243" s="4">
        <v>100</v>
      </c>
      <c r="E243" s="4">
        <v>17.3</v>
      </c>
      <c r="F243" s="4">
        <v>6.4</v>
      </c>
      <c r="G243" s="4">
        <v>22.5</v>
      </c>
      <c r="H243" s="4">
        <v>218.4</v>
      </c>
      <c r="I243" s="4">
        <v>3.1E-2</v>
      </c>
      <c r="J243" s="4">
        <v>2.2999999999999998</v>
      </c>
      <c r="K243" s="4">
        <v>0.4</v>
      </c>
      <c r="L243" s="4">
        <v>0.6</v>
      </c>
      <c r="M243" s="4">
        <v>3.56</v>
      </c>
      <c r="N243" s="4">
        <v>76</v>
      </c>
      <c r="O243" s="4">
        <v>38.22</v>
      </c>
      <c r="P243" s="4">
        <v>0.62</v>
      </c>
    </row>
    <row r="244" spans="1:16" ht="14.25" customHeight="1" x14ac:dyDescent="0.25">
      <c r="A244" s="4">
        <v>629</v>
      </c>
      <c r="B244" s="51" t="s">
        <v>91</v>
      </c>
      <c r="C244" s="51"/>
      <c r="D244" s="4" t="s">
        <v>92</v>
      </c>
      <c r="E244" s="4">
        <v>0.46</v>
      </c>
      <c r="F244" s="4">
        <v>0.11</v>
      </c>
      <c r="G244" s="4">
        <v>15.26</v>
      </c>
      <c r="H244" s="4">
        <v>62.23</v>
      </c>
      <c r="I244" s="6">
        <v>0</v>
      </c>
      <c r="J244" s="4">
        <v>0.02</v>
      </c>
      <c r="K244" s="6">
        <v>0</v>
      </c>
      <c r="L244" s="4">
        <v>0.01</v>
      </c>
      <c r="M244" s="4">
        <v>13.15</v>
      </c>
      <c r="N244" s="4">
        <v>18.02</v>
      </c>
      <c r="O244" s="4">
        <v>9.64</v>
      </c>
      <c r="P244" s="4">
        <v>1.73</v>
      </c>
    </row>
    <row r="245" spans="1:16" ht="30" customHeight="1" x14ac:dyDescent="0.25">
      <c r="A245" s="4">
        <v>1</v>
      </c>
      <c r="B245" s="51" t="s">
        <v>33</v>
      </c>
      <c r="C245" s="51"/>
      <c r="D245" s="4">
        <v>30</v>
      </c>
      <c r="E245" s="4">
        <v>1.82</v>
      </c>
      <c r="F245" s="4">
        <v>0.36</v>
      </c>
      <c r="G245" s="4">
        <v>16.059999999999999</v>
      </c>
      <c r="H245" s="4">
        <v>75.400000000000006</v>
      </c>
      <c r="I245" s="4">
        <v>0.04</v>
      </c>
      <c r="J245" s="4">
        <v>0.01</v>
      </c>
      <c r="K245" s="6">
        <v>0</v>
      </c>
      <c r="L245" s="4">
        <v>0.28999999999999998</v>
      </c>
      <c r="M245" s="4">
        <v>7.48</v>
      </c>
      <c r="N245" s="4">
        <v>34.450000000000003</v>
      </c>
      <c r="O245" s="4">
        <v>8.1300000000000008</v>
      </c>
      <c r="P245" s="4">
        <v>1.01</v>
      </c>
    </row>
    <row r="246" spans="1:16" ht="15" customHeight="1" x14ac:dyDescent="0.25">
      <c r="A246" s="4">
        <v>1</v>
      </c>
      <c r="B246" s="51" t="s">
        <v>128</v>
      </c>
      <c r="C246" s="51"/>
      <c r="D246" s="4">
        <v>30</v>
      </c>
      <c r="E246" s="4">
        <v>2.46</v>
      </c>
      <c r="F246" s="4">
        <v>0.64</v>
      </c>
      <c r="G246" s="4">
        <v>14.58</v>
      </c>
      <c r="H246" s="4">
        <v>76.5</v>
      </c>
      <c r="I246" s="4">
        <v>0.14000000000000001</v>
      </c>
      <c r="J246" s="4">
        <v>0.01</v>
      </c>
      <c r="K246" s="6">
        <v>0</v>
      </c>
      <c r="L246" s="4">
        <v>0.54</v>
      </c>
      <c r="M246" s="4">
        <v>27.1</v>
      </c>
      <c r="N246" s="4">
        <v>21</v>
      </c>
      <c r="O246" s="4">
        <v>10.68</v>
      </c>
      <c r="P246" s="4">
        <v>0.9</v>
      </c>
    </row>
    <row r="247" spans="1:16" x14ac:dyDescent="0.25">
      <c r="A247" s="61" t="s">
        <v>40</v>
      </c>
      <c r="B247" s="61"/>
      <c r="C247" s="61"/>
      <c r="D247" s="61"/>
      <c r="E247" s="4">
        <f>E242+E245+E246+E243+E244</f>
        <v>28.94</v>
      </c>
      <c r="F247" s="4">
        <f t="shared" ref="F247:P247" si="47">F242+F245+F246+F243+F244</f>
        <v>11.91</v>
      </c>
      <c r="G247" s="4">
        <f t="shared" si="47"/>
        <v>103.27</v>
      </c>
      <c r="H247" s="4">
        <f t="shared" si="47"/>
        <v>597.86</v>
      </c>
      <c r="I247" s="4">
        <f t="shared" si="47"/>
        <v>0.47099999999999997</v>
      </c>
      <c r="J247" s="4">
        <f t="shared" si="47"/>
        <v>20.440000000000005</v>
      </c>
      <c r="K247" s="4">
        <f t="shared" si="47"/>
        <v>234.6</v>
      </c>
      <c r="L247" s="4">
        <f t="shared" si="47"/>
        <v>3.7399999999999998</v>
      </c>
      <c r="M247" s="4">
        <f t="shared" si="47"/>
        <v>148.39000000000001</v>
      </c>
      <c r="N247" s="4">
        <f t="shared" si="47"/>
        <v>299.96999999999997</v>
      </c>
      <c r="O247" s="4">
        <f t="shared" si="47"/>
        <v>133.46999999999997</v>
      </c>
      <c r="P247" s="4">
        <f t="shared" si="47"/>
        <v>6.2799999999999994</v>
      </c>
    </row>
    <row r="248" spans="1:16" x14ac:dyDescent="0.25">
      <c r="A248" s="61" t="s">
        <v>41</v>
      </c>
      <c r="B248" s="61"/>
      <c r="C248" s="61"/>
      <c r="D248" s="61"/>
      <c r="E248" s="6">
        <f t="shared" ref="E248:P248" si="48">E247+E240</f>
        <v>36.47</v>
      </c>
      <c r="F248" s="6">
        <f t="shared" si="48"/>
        <v>31.87</v>
      </c>
      <c r="G248" s="6">
        <f t="shared" si="48"/>
        <v>145.08999999999997</v>
      </c>
      <c r="H248" s="6">
        <f t="shared" si="48"/>
        <v>1192.6300000000001</v>
      </c>
      <c r="I248" s="6">
        <f t="shared" si="48"/>
        <v>0.61099999999999999</v>
      </c>
      <c r="J248" s="6">
        <f t="shared" si="48"/>
        <v>62.010000000000005</v>
      </c>
      <c r="K248" s="6">
        <f t="shared" si="48"/>
        <v>350.63</v>
      </c>
      <c r="L248" s="6">
        <f t="shared" si="48"/>
        <v>4.2799999999999994</v>
      </c>
      <c r="M248" s="6">
        <f t="shared" si="48"/>
        <v>415.12</v>
      </c>
      <c r="N248" s="6">
        <f t="shared" si="48"/>
        <v>529</v>
      </c>
      <c r="O248" s="6">
        <f t="shared" si="48"/>
        <v>178.23999999999998</v>
      </c>
      <c r="P248" s="6">
        <f t="shared" si="48"/>
        <v>7.76</v>
      </c>
    </row>
    <row r="249" spans="1:16" x14ac:dyDescent="0.25">
      <c r="A249" s="61" t="s">
        <v>77</v>
      </c>
      <c r="B249" s="61"/>
      <c r="C249" s="61"/>
      <c r="D249" s="61"/>
      <c r="E249" s="6">
        <f t="shared" ref="E249:P249" si="49">E248+E228+E207+E187+E167+E146+E125+E103+E83+E62+E42+E21</f>
        <v>376.32</v>
      </c>
      <c r="F249" s="6">
        <f t="shared" si="49"/>
        <v>422.82</v>
      </c>
      <c r="G249" s="6">
        <f t="shared" si="49"/>
        <v>1751.83</v>
      </c>
      <c r="H249" s="6">
        <f t="shared" si="49"/>
        <v>12909.840000000002</v>
      </c>
      <c r="I249" s="6">
        <f t="shared" si="49"/>
        <v>134.53300000000002</v>
      </c>
      <c r="J249" s="6">
        <f t="shared" si="49"/>
        <v>536.06999999999994</v>
      </c>
      <c r="K249" s="6">
        <f t="shared" si="49"/>
        <v>1515.76</v>
      </c>
      <c r="L249" s="6">
        <f t="shared" si="49"/>
        <v>35.520000000000003</v>
      </c>
      <c r="M249" s="6">
        <f t="shared" si="49"/>
        <v>3892.32</v>
      </c>
      <c r="N249" s="6">
        <f t="shared" si="49"/>
        <v>5045.57</v>
      </c>
      <c r="O249" s="6">
        <f t="shared" si="49"/>
        <v>1563.35</v>
      </c>
      <c r="P249" s="6">
        <f t="shared" si="49"/>
        <v>422.01300000000009</v>
      </c>
    </row>
    <row r="250" spans="1:16" x14ac:dyDescent="0.25">
      <c r="A250" s="61" t="s">
        <v>78</v>
      </c>
      <c r="B250" s="61"/>
      <c r="C250" s="61"/>
      <c r="D250" s="61"/>
      <c r="E250" s="6">
        <f>E249/12</f>
        <v>31.36</v>
      </c>
      <c r="F250" s="6">
        <f t="shared" ref="F250:P250" si="50">F249/12</f>
        <v>35.234999999999999</v>
      </c>
      <c r="G250" s="6">
        <f t="shared" si="50"/>
        <v>145.98583333333332</v>
      </c>
      <c r="H250" s="6">
        <f t="shared" si="50"/>
        <v>1075.8200000000002</v>
      </c>
      <c r="I250" s="6">
        <f t="shared" si="50"/>
        <v>11.211083333333335</v>
      </c>
      <c r="J250" s="6">
        <f t="shared" si="50"/>
        <v>44.672499999999992</v>
      </c>
      <c r="K250" s="6">
        <f t="shared" si="50"/>
        <v>126.31333333333333</v>
      </c>
      <c r="L250" s="6">
        <f t="shared" si="50"/>
        <v>2.9600000000000004</v>
      </c>
      <c r="M250" s="6">
        <f t="shared" si="50"/>
        <v>324.36</v>
      </c>
      <c r="N250" s="6">
        <f t="shared" si="50"/>
        <v>420.46416666666664</v>
      </c>
      <c r="O250" s="6">
        <f t="shared" si="50"/>
        <v>130.27916666666667</v>
      </c>
      <c r="P250" s="6">
        <f t="shared" si="50"/>
        <v>35.167750000000005</v>
      </c>
    </row>
    <row r="251" spans="1:16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69" t="s">
        <v>148</v>
      </c>
      <c r="K251" s="69"/>
      <c r="L251" s="69"/>
      <c r="M251" s="69"/>
      <c r="N251" s="69"/>
      <c r="O251" s="69"/>
      <c r="P251" s="9"/>
    </row>
    <row r="252" spans="1:16" x14ac:dyDescent="0.25">
      <c r="A252" s="9"/>
      <c r="B252" s="40" t="s">
        <v>79</v>
      </c>
      <c r="C252" s="45" t="s">
        <v>81</v>
      </c>
      <c r="D252" s="9"/>
      <c r="E252" s="9"/>
      <c r="F252" s="9"/>
      <c r="G252" s="9"/>
      <c r="H252" s="40" t="s">
        <v>80</v>
      </c>
      <c r="I252" s="45" t="s">
        <v>81</v>
      </c>
      <c r="J252" s="9"/>
      <c r="K252" s="9"/>
      <c r="L252" s="9"/>
      <c r="M252" s="9"/>
      <c r="N252" s="9"/>
      <c r="O252" s="9"/>
      <c r="P252" s="9"/>
    </row>
    <row r="253" spans="1:16" x14ac:dyDescent="0.25">
      <c r="A253" s="9"/>
      <c r="B253" s="9"/>
      <c r="C253" s="9"/>
      <c r="D253" s="9"/>
      <c r="E253" s="9"/>
      <c r="F253" s="9"/>
      <c r="G253" s="8" t="s">
        <v>82</v>
      </c>
      <c r="H253" s="9"/>
      <c r="I253" s="9"/>
      <c r="J253" s="9"/>
      <c r="K253" s="9"/>
      <c r="L253" s="9"/>
      <c r="M253" s="9"/>
      <c r="N253" s="9"/>
      <c r="O253" s="9"/>
      <c r="P253" s="9"/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</sheetData>
  <mergeCells count="357">
    <mergeCell ref="B243:C243"/>
    <mergeCell ref="B244:C244"/>
    <mergeCell ref="A250:D250"/>
    <mergeCell ref="B52:C52"/>
    <mergeCell ref="B135:C135"/>
    <mergeCell ref="B176:C176"/>
    <mergeCell ref="B242:C242"/>
    <mergeCell ref="B245:C245"/>
    <mergeCell ref="B246:C246"/>
    <mergeCell ref="A247:D247"/>
    <mergeCell ref="A248:D248"/>
    <mergeCell ref="A249:D249"/>
    <mergeCell ref="B239:C239"/>
    <mergeCell ref="A240:D240"/>
    <mergeCell ref="A241:P241"/>
    <mergeCell ref="M233:P233"/>
    <mergeCell ref="B235:C235"/>
    <mergeCell ref="A236:P236"/>
    <mergeCell ref="B237:C237"/>
    <mergeCell ref="B238:C238"/>
    <mergeCell ref="A233:A234"/>
    <mergeCell ref="B233:C234"/>
    <mergeCell ref="D233:D234"/>
    <mergeCell ref="E233:G233"/>
    <mergeCell ref="H233:H234"/>
    <mergeCell ref="I233:L233"/>
    <mergeCell ref="A230:P230"/>
    <mergeCell ref="F231:H231"/>
    <mergeCell ref="I231:J231"/>
    <mergeCell ref="K231:P231"/>
    <mergeCell ref="D232:E232"/>
    <mergeCell ref="I232:J232"/>
    <mergeCell ref="K232:P232"/>
    <mergeCell ref="B225:C225"/>
    <mergeCell ref="B226:C226"/>
    <mergeCell ref="A227:D227"/>
    <mergeCell ref="A228:D228"/>
    <mergeCell ref="K229:P229"/>
    <mergeCell ref="A220:D220"/>
    <mergeCell ref="A221:P221"/>
    <mergeCell ref="B222:C222"/>
    <mergeCell ref="B223:C223"/>
    <mergeCell ref="M212:P212"/>
    <mergeCell ref="B214:C214"/>
    <mergeCell ref="A215:P215"/>
    <mergeCell ref="B216:C216"/>
    <mergeCell ref="B218:C218"/>
    <mergeCell ref="B219:C219"/>
    <mergeCell ref="A212:A213"/>
    <mergeCell ref="B212:C213"/>
    <mergeCell ref="D212:D213"/>
    <mergeCell ref="E212:G212"/>
    <mergeCell ref="H212:H213"/>
    <mergeCell ref="I212:L212"/>
    <mergeCell ref="B217:C217"/>
    <mergeCell ref="F210:H210"/>
    <mergeCell ref="I210:J210"/>
    <mergeCell ref="K210:P210"/>
    <mergeCell ref="D211:E211"/>
    <mergeCell ref="I211:J211"/>
    <mergeCell ref="K211:P211"/>
    <mergeCell ref="B204:C204"/>
    <mergeCell ref="B205:C205"/>
    <mergeCell ref="A206:D206"/>
    <mergeCell ref="A207:D207"/>
    <mergeCell ref="K208:P208"/>
    <mergeCell ref="A209:P209"/>
    <mergeCell ref="A199:D199"/>
    <mergeCell ref="A200:P200"/>
    <mergeCell ref="B201:C201"/>
    <mergeCell ref="B202:C202"/>
    <mergeCell ref="B194:C194"/>
    <mergeCell ref="A195:P195"/>
    <mergeCell ref="B196:C196"/>
    <mergeCell ref="B197:C197"/>
    <mergeCell ref="B198:C198"/>
    <mergeCell ref="D191:E191"/>
    <mergeCell ref="I191:J191"/>
    <mergeCell ref="K191:P191"/>
    <mergeCell ref="A192:A193"/>
    <mergeCell ref="B192:C193"/>
    <mergeCell ref="D192:D193"/>
    <mergeCell ref="E192:G192"/>
    <mergeCell ref="H192:H193"/>
    <mergeCell ref="I192:L192"/>
    <mergeCell ref="M192:P192"/>
    <mergeCell ref="B185:C185"/>
    <mergeCell ref="A186:D186"/>
    <mergeCell ref="A187:D187"/>
    <mergeCell ref="K188:P188"/>
    <mergeCell ref="A189:P189"/>
    <mergeCell ref="F190:H190"/>
    <mergeCell ref="I190:J190"/>
    <mergeCell ref="K190:P190"/>
    <mergeCell ref="A179:D179"/>
    <mergeCell ref="A180:P180"/>
    <mergeCell ref="B181:C181"/>
    <mergeCell ref="B182:C182"/>
    <mergeCell ref="B184:C184"/>
    <mergeCell ref="B183:C183"/>
    <mergeCell ref="M172:P172"/>
    <mergeCell ref="B174:C174"/>
    <mergeCell ref="A175:P175"/>
    <mergeCell ref="B177:C177"/>
    <mergeCell ref="B178:C178"/>
    <mergeCell ref="A172:A173"/>
    <mergeCell ref="B172:C173"/>
    <mergeCell ref="D172:D173"/>
    <mergeCell ref="E172:G172"/>
    <mergeCell ref="H172:H173"/>
    <mergeCell ref="I172:L172"/>
    <mergeCell ref="F170:H170"/>
    <mergeCell ref="I170:J170"/>
    <mergeCell ref="K170:P170"/>
    <mergeCell ref="D171:E171"/>
    <mergeCell ref="I171:J171"/>
    <mergeCell ref="K171:P171"/>
    <mergeCell ref="B163:C163"/>
    <mergeCell ref="B165:C165"/>
    <mergeCell ref="A166:D166"/>
    <mergeCell ref="A167:D167"/>
    <mergeCell ref="K168:P168"/>
    <mergeCell ref="A169:P169"/>
    <mergeCell ref="B164:C164"/>
    <mergeCell ref="A159:D159"/>
    <mergeCell ref="A160:P160"/>
    <mergeCell ref="B161:C161"/>
    <mergeCell ref="B162:C162"/>
    <mergeCell ref="M151:P151"/>
    <mergeCell ref="B153:C153"/>
    <mergeCell ref="A154:P154"/>
    <mergeCell ref="B155:C155"/>
    <mergeCell ref="B157:C157"/>
    <mergeCell ref="B158:C158"/>
    <mergeCell ref="A151:A152"/>
    <mergeCell ref="B151:C152"/>
    <mergeCell ref="D151:D152"/>
    <mergeCell ref="E151:G151"/>
    <mergeCell ref="H151:H152"/>
    <mergeCell ref="I151:L151"/>
    <mergeCell ref="B156:C156"/>
    <mergeCell ref="A148:P148"/>
    <mergeCell ref="F149:H149"/>
    <mergeCell ref="I149:J149"/>
    <mergeCell ref="K149:P149"/>
    <mergeCell ref="D150:E150"/>
    <mergeCell ref="I150:J150"/>
    <mergeCell ref="K150:P150"/>
    <mergeCell ref="B143:C143"/>
    <mergeCell ref="B144:C144"/>
    <mergeCell ref="A145:D145"/>
    <mergeCell ref="A146:D146"/>
    <mergeCell ref="K147:P147"/>
    <mergeCell ref="A138:D138"/>
    <mergeCell ref="A139:P139"/>
    <mergeCell ref="B140:C140"/>
    <mergeCell ref="B142:C142"/>
    <mergeCell ref="M130:P130"/>
    <mergeCell ref="B132:C132"/>
    <mergeCell ref="A133:P133"/>
    <mergeCell ref="B134:C134"/>
    <mergeCell ref="B136:C136"/>
    <mergeCell ref="B137:C137"/>
    <mergeCell ref="A130:A131"/>
    <mergeCell ref="B130:C131"/>
    <mergeCell ref="D130:D131"/>
    <mergeCell ref="E130:G130"/>
    <mergeCell ref="H130:H131"/>
    <mergeCell ref="I130:L130"/>
    <mergeCell ref="B141:C141"/>
    <mergeCell ref="A127:P127"/>
    <mergeCell ref="F128:H128"/>
    <mergeCell ref="I128:J128"/>
    <mergeCell ref="K128:P128"/>
    <mergeCell ref="D129:E129"/>
    <mergeCell ref="I129:J129"/>
    <mergeCell ref="K129:P129"/>
    <mergeCell ref="B122:C122"/>
    <mergeCell ref="B123:C123"/>
    <mergeCell ref="A124:D124"/>
    <mergeCell ref="A125:D125"/>
    <mergeCell ref="K126:P126"/>
    <mergeCell ref="B116:C116"/>
    <mergeCell ref="B117:C117"/>
    <mergeCell ref="A118:D118"/>
    <mergeCell ref="A119:P119"/>
    <mergeCell ref="B120:C120"/>
    <mergeCell ref="B121:C121"/>
    <mergeCell ref="M108:P108"/>
    <mergeCell ref="B110:C110"/>
    <mergeCell ref="A111:P111"/>
    <mergeCell ref="B112:C112"/>
    <mergeCell ref="B114:C114"/>
    <mergeCell ref="B115:C115"/>
    <mergeCell ref="A108:A109"/>
    <mergeCell ref="B108:C109"/>
    <mergeCell ref="D108:D109"/>
    <mergeCell ref="E108:G108"/>
    <mergeCell ref="H108:H109"/>
    <mergeCell ref="I108:L108"/>
    <mergeCell ref="B113:C113"/>
    <mergeCell ref="A105:P105"/>
    <mergeCell ref="F106:H106"/>
    <mergeCell ref="I106:J106"/>
    <mergeCell ref="K106:P106"/>
    <mergeCell ref="D107:E107"/>
    <mergeCell ref="I107:J107"/>
    <mergeCell ref="K107:P107"/>
    <mergeCell ref="B99:C99"/>
    <mergeCell ref="B101:C101"/>
    <mergeCell ref="A102:D102"/>
    <mergeCell ref="A103:D103"/>
    <mergeCell ref="K104:P104"/>
    <mergeCell ref="A95:D95"/>
    <mergeCell ref="A96:P96"/>
    <mergeCell ref="B97:C97"/>
    <mergeCell ref="B98:C98"/>
    <mergeCell ref="B90:C90"/>
    <mergeCell ref="A91:P91"/>
    <mergeCell ref="B92:C92"/>
    <mergeCell ref="B93:C93"/>
    <mergeCell ref="B94:C94"/>
    <mergeCell ref="D87:E87"/>
    <mergeCell ref="I87:J87"/>
    <mergeCell ref="K87:P87"/>
    <mergeCell ref="A88:A89"/>
    <mergeCell ref="B88:C89"/>
    <mergeCell ref="D88:D89"/>
    <mergeCell ref="E88:G88"/>
    <mergeCell ref="H88:H89"/>
    <mergeCell ref="I88:L88"/>
    <mergeCell ref="M88:P88"/>
    <mergeCell ref="K84:P84"/>
    <mergeCell ref="A85:P85"/>
    <mergeCell ref="F86:H86"/>
    <mergeCell ref="I86:J86"/>
    <mergeCell ref="K86:P86"/>
    <mergeCell ref="B78:C78"/>
    <mergeCell ref="B80:C80"/>
    <mergeCell ref="B81:C81"/>
    <mergeCell ref="A82:D82"/>
    <mergeCell ref="A83:D83"/>
    <mergeCell ref="A74:D74"/>
    <mergeCell ref="A75:P75"/>
    <mergeCell ref="B76:C76"/>
    <mergeCell ref="B77:C77"/>
    <mergeCell ref="M67:P67"/>
    <mergeCell ref="B69:C69"/>
    <mergeCell ref="A70:P70"/>
    <mergeCell ref="B71:C71"/>
    <mergeCell ref="B72:C72"/>
    <mergeCell ref="B73:C73"/>
    <mergeCell ref="A67:A68"/>
    <mergeCell ref="B67:C68"/>
    <mergeCell ref="D67:D68"/>
    <mergeCell ref="E67:G67"/>
    <mergeCell ref="H67:H68"/>
    <mergeCell ref="I67:L67"/>
    <mergeCell ref="F65:H65"/>
    <mergeCell ref="I65:J65"/>
    <mergeCell ref="K65:P65"/>
    <mergeCell ref="D66:E66"/>
    <mergeCell ref="I66:J66"/>
    <mergeCell ref="K66:P66"/>
    <mergeCell ref="A61:D61"/>
    <mergeCell ref="A62:D62"/>
    <mergeCell ref="K63:P63"/>
    <mergeCell ref="A64:P64"/>
    <mergeCell ref="A54:D54"/>
    <mergeCell ref="A55:P55"/>
    <mergeCell ref="B56:C56"/>
    <mergeCell ref="B59:C59"/>
    <mergeCell ref="B60:C60"/>
    <mergeCell ref="M47:P47"/>
    <mergeCell ref="B49:C49"/>
    <mergeCell ref="A50:P50"/>
    <mergeCell ref="B51:C51"/>
    <mergeCell ref="B53:C53"/>
    <mergeCell ref="A47:A48"/>
    <mergeCell ref="B47:C48"/>
    <mergeCell ref="D47:D48"/>
    <mergeCell ref="E47:G47"/>
    <mergeCell ref="H47:H48"/>
    <mergeCell ref="I47:L47"/>
    <mergeCell ref="F45:H45"/>
    <mergeCell ref="I45:J45"/>
    <mergeCell ref="K45:P45"/>
    <mergeCell ref="D46:E46"/>
    <mergeCell ref="I46:J46"/>
    <mergeCell ref="K46:P46"/>
    <mergeCell ref="B40:C40"/>
    <mergeCell ref="A41:D41"/>
    <mergeCell ref="A42:D42"/>
    <mergeCell ref="K43:P43"/>
    <mergeCell ref="A44:P44"/>
    <mergeCell ref="B37:C37"/>
    <mergeCell ref="B38:C38"/>
    <mergeCell ref="B28:C28"/>
    <mergeCell ref="A29:P29"/>
    <mergeCell ref="B30:C30"/>
    <mergeCell ref="B32:C32"/>
    <mergeCell ref="B33:C33"/>
    <mergeCell ref="A34:D34"/>
    <mergeCell ref="B31:C31"/>
    <mergeCell ref="A26:A27"/>
    <mergeCell ref="B26:C27"/>
    <mergeCell ref="D26:D27"/>
    <mergeCell ref="E26:G26"/>
    <mergeCell ref="H26:H27"/>
    <mergeCell ref="I26:L26"/>
    <mergeCell ref="M26:P26"/>
    <mergeCell ref="A35:P35"/>
    <mergeCell ref="B36:C36"/>
    <mergeCell ref="F24:H24"/>
    <mergeCell ref="I24:J24"/>
    <mergeCell ref="K24:P24"/>
    <mergeCell ref="A14:D14"/>
    <mergeCell ref="A15:P15"/>
    <mergeCell ref="B16:C16"/>
    <mergeCell ref="B17:C17"/>
    <mergeCell ref="B18:C18"/>
    <mergeCell ref="D25:E25"/>
    <mergeCell ref="I25:J25"/>
    <mergeCell ref="K25:P25"/>
    <mergeCell ref="E6:G6"/>
    <mergeCell ref="H6:H7"/>
    <mergeCell ref="I6:L6"/>
    <mergeCell ref="B11:C11"/>
    <mergeCell ref="B19:C19"/>
    <mergeCell ref="A20:D20"/>
    <mergeCell ref="A21:D21"/>
    <mergeCell ref="K22:P22"/>
    <mergeCell ref="A23:P23"/>
    <mergeCell ref="J251:O251"/>
    <mergeCell ref="B203:C203"/>
    <mergeCell ref="B224:C224"/>
    <mergeCell ref="B39:C39"/>
    <mergeCell ref="B58:C58"/>
    <mergeCell ref="B57:C57"/>
    <mergeCell ref="B79:C79"/>
    <mergeCell ref="B100:C100"/>
    <mergeCell ref="A3:P3"/>
    <mergeCell ref="F4:H4"/>
    <mergeCell ref="I4:J4"/>
    <mergeCell ref="K4:P4"/>
    <mergeCell ref="D5:E5"/>
    <mergeCell ref="I5:J5"/>
    <mergeCell ref="K5:P5"/>
    <mergeCell ref="M6:P6"/>
    <mergeCell ref="B8:C8"/>
    <mergeCell ref="A9:P9"/>
    <mergeCell ref="B10:C10"/>
    <mergeCell ref="B12:C12"/>
    <mergeCell ref="B13:C13"/>
    <mergeCell ref="A6:A7"/>
    <mergeCell ref="B6:C7"/>
    <mergeCell ref="D6:D7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меню1-4 класс </vt:lpstr>
      <vt:lpstr>Лист (2)</vt:lpstr>
      <vt:lpstr>меню5-11 класс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2022-04-20T09:11:25Z</cp:lastPrinted>
  <dcterms:created xsi:type="dcterms:W3CDTF">2020-12-01T09:41:37Z</dcterms:created>
  <dcterms:modified xsi:type="dcterms:W3CDTF">2022-08-31T09:34:06Z</dcterms:modified>
</cp:coreProperties>
</file>